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6" sheetId="1" r:id="rId1"/>
  </sheets>
  <externalReferences>
    <externalReference r:id="rId4"/>
  </externalReferences>
  <definedNames>
    <definedName name="_ftn2" localSheetId="0">'дод6'!#REF!</definedName>
    <definedName name="_ftnref2" localSheetId="0">'дод6'!#REF!</definedName>
    <definedName name="_xlnm.Print_Titles" localSheetId="0">'дод6'!$6:$8</definedName>
    <definedName name="_xlnm.Print_Area" localSheetId="0">'дод6'!$A$1:$I$62</definedName>
  </definedNames>
  <calcPr fullCalcOnLoad="1"/>
</workbook>
</file>

<file path=xl/sharedStrings.xml><?xml version="1.0" encoding="utf-8"?>
<sst xmlns="http://schemas.openxmlformats.org/spreadsheetml/2006/main" count="165" uniqueCount="123">
  <si>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</si>
  <si>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</si>
  <si>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</si>
  <si>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</si>
  <si>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</si>
  <si>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</si>
  <si>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>Код функціональної класифікації видатків та кредитування бюджету   (ФКВКБ)</t>
  </si>
  <si>
    <t>Код програмної класифікації видатків та кредитування місцевих бюджетів (ПКВКМБ)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</si>
  <si>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</si>
  <si>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</si>
  <si>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0100000</t>
  </si>
  <si>
    <t>Хмельницька обласна рада (Апарат обласної ради) (головний розпорядник)</t>
  </si>
  <si>
    <t>0110000</t>
  </si>
  <si>
    <t>Хмельницька обласна рада (Апарат обласної ради) (відповідальний виконавець)</t>
  </si>
  <si>
    <t>2220</t>
  </si>
  <si>
    <t>0763</t>
  </si>
  <si>
    <t>Інші заходи в галузі охорони здоров’я </t>
  </si>
  <si>
    <t>1400000</t>
  </si>
  <si>
    <t>Департамент  охорони здоров’я ОДА (головний розпорядник)</t>
  </si>
  <si>
    <t>1410000</t>
  </si>
  <si>
    <t xml:space="preserve">Департамент  охорони здоров’я ОДА (відповідальний виконавець) </t>
  </si>
  <si>
    <t>1100</t>
  </si>
  <si>
    <t>0930</t>
  </si>
  <si>
    <t>Підготовка робітничих кадрів професійно-технічними закладами та іншими закладами освіти</t>
  </si>
  <si>
    <t>Департамент освіти і науки ОДА (головний розпорядник)</t>
  </si>
  <si>
    <t xml:space="preserve">Департамент освіти і науки ОДА (відповідальний виконавець) </t>
  </si>
  <si>
    <t>грн.</t>
  </si>
  <si>
    <t>4020</t>
  </si>
  <si>
    <t>0821</t>
  </si>
  <si>
    <t>Театри </t>
  </si>
  <si>
    <t>4030</t>
  </si>
  <si>
    <t>0822</t>
  </si>
  <si>
    <t>Філармонії, музичні колективи і ансамблі та інші мистецькі заклади та заходи </t>
  </si>
  <si>
    <t>4060</t>
  </si>
  <si>
    <t>0824</t>
  </si>
  <si>
    <t>Бібліотеки </t>
  </si>
  <si>
    <t>4070</t>
  </si>
  <si>
    <t>Музеї і виставки </t>
  </si>
  <si>
    <t>4080</t>
  </si>
  <si>
    <t>0827</t>
  </si>
  <si>
    <t>Заповідники </t>
  </si>
  <si>
    <t>Реалізація заходів щодо інвестиційного розвитку території</t>
  </si>
  <si>
    <t>7618800</t>
  </si>
  <si>
    <t>0180</t>
  </si>
  <si>
    <t>8800</t>
  </si>
  <si>
    <t>Інші субвенції</t>
  </si>
  <si>
    <t>1500000</t>
  </si>
  <si>
    <t xml:space="preserve">Департамент  соціального захисту населення ОДА (головний розпорядник) </t>
  </si>
  <si>
    <t>1510000</t>
  </si>
  <si>
    <t xml:space="preserve">Департамент  соціального захисту населення ОДА (відповідальний виконавець)  </t>
  </si>
  <si>
    <t>1513101</t>
  </si>
  <si>
    <t>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</si>
  <si>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</si>
  <si>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</si>
  <si>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</si>
  <si>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</si>
  <si>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</si>
  <si>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</si>
  <si>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3400</t>
  </si>
  <si>
    <t>1090</t>
  </si>
  <si>
    <t>Інші видатки на соціальний захист населення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</si>
  <si>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</si>
  <si>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</si>
  <si>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</si>
  <si>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2400000</t>
  </si>
  <si>
    <t>2410000</t>
  </si>
  <si>
    <t>1040</t>
  </si>
  <si>
    <t>0922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</si>
  <si>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</si>
  <si>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</si>
  <si>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</si>
  <si>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</si>
  <si>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</si>
  <si>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0960</t>
  </si>
  <si>
    <t>Надання позашкільної освіти позашкільними закладами освіти, заходи із позашкільної роботи з дітьми</t>
  </si>
  <si>
    <t>1130</t>
  </si>
  <si>
    <t>0942</t>
  </si>
  <si>
    <t>Підготовка кадрів вищими навчальними закладами ІІІ і ІV рівнів акредитації </t>
  </si>
  <si>
    <t>Реконструкція їдальні з добудовою  у Солобковецькому навчально-реабілітаційному центрі</t>
  </si>
  <si>
    <t xml:space="preserve">Виготовлення ПКД для реконструкції футбольного поля Славутського обласного спеціалізованого ліцею-інтернату поглибленої підготовки учнів в галузі науки </t>
  </si>
  <si>
    <t>Завершення реконструкції даху їдальні та утеплення зовнішніх стін у Ізяславському навчально-реабілітаційному центрі</t>
  </si>
  <si>
    <t>Реконструкція даху будівлі з утепленням зовнішніх стін Хмельницького обласного спеціалізованого ліцею-інтернату поглибленої підготовки  в галузі науки</t>
  </si>
  <si>
    <t>Будівництво спортивного залу з басейном і котельнею Кам'янець-Подільської спеціалізованої школи-інтернату І-ІІІ ст. "Славутинка"</t>
  </si>
  <si>
    <t>Реконструкція даху будівлі Хмельницького обласного центру фізичного виховання учнівської молоді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</si>
  <si>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</si>
  <si>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</si>
  <si>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</si>
  <si>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t>0110170</t>
  </si>
  <si>
    <t>Будівництво музичного училища в комплексі з музичною школою по вул.Прибузька, 8 в м.Хмельницькому (коригування)</t>
  </si>
  <si>
    <t>0490</t>
  </si>
  <si>
    <t>Будівництво нового лікувально-діагностичного корпусу Хмельницької обласної дитячої лікарні та реконструкцію існуючого корпусу під поліклініку (І-ша черга - будівництво лікувально-діагностичного корпусу на 110 ліжок ХОДЛ по вул.Кам’янецькій, 94 в м. Хмельницький</t>
  </si>
  <si>
    <t>Всього видатків</t>
  </si>
  <si>
    <t>7618610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</si>
  <si>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 (на придбання шкільних автобусів для перевезення дітей, що проживають у сільській місцевості)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</si>
  <si>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 (на здійснення заходів у сфері енергоефективності та енергозбереження)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</si>
  <si>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 (оснащення загальноосвітніх навчальних закладів з поглибленим вивченням природничих та математичних предметів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навчання;)</t>
  </si>
  <si>
    <t>Спеціалізована стаціонарна медична допомога населенню</t>
  </si>
  <si>
    <t>2010</t>
  </si>
  <si>
    <t>0731</t>
  </si>
  <si>
    <t>Багатопрофільна стаціонарна медична допомога населенню</t>
  </si>
  <si>
    <t>1120</t>
  </si>
  <si>
    <t>0941</t>
  </si>
  <si>
    <t>Підготовка кадрів вищими навчальними закладами І і ІІ рівнів акредитації </t>
  </si>
  <si>
    <t>2130</t>
  </si>
  <si>
    <t>0722</t>
  </si>
  <si>
    <t xml:space="preserve">Реконструкція каналізаційних очисних споруд обласного 
тубдиспансеру в с.Осташки, Хмельницького району Хмельницької 
області продуктивністю 50 м3/добу з технологією зневоднення та 
утилізації осаду 
</t>
  </si>
  <si>
    <t xml:space="preserve"> Реконструкція будівель Хмельницького обласного кардіологічного диспансеру по вул. Володимирській, 85 м. Хмельницький</t>
  </si>
  <si>
    <t>Код Типової програмної класифікації видатків та кредитування місцевих бюджетів (ТПКВКМБ)</t>
  </si>
  <si>
    <t>2030</t>
  </si>
  <si>
    <t>0732</t>
  </si>
  <si>
    <t>Спеціалізована амбулаторно-поліклінічна допомога населенню </t>
  </si>
  <si>
    <t xml:space="preserve">Реставрація палацу XVI ст. (пам'ятка архітектури національного значення охор. №764/1) з пристосуванням під музей в смт.Меджибіж Летичівського району Хмельницької області </t>
  </si>
  <si>
    <t>2140</t>
  </si>
  <si>
    <t>Надання стоматологічної допомоги населенню </t>
  </si>
  <si>
    <t>Додаток 5
до рішення обласної ради
"Про внесення змін до обласного бюджету на 2017 рік"</t>
  </si>
  <si>
    <r>
      <t xml:space="preserve">Управління культури, національностей, релігій та туризму ОДА </t>
    </r>
    <r>
      <rPr>
        <sz val="14"/>
        <rFont val="Times New Roman"/>
        <family val="1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</si>
  <si>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4"/>
        <rFont val="Times New Roman"/>
        <family val="1"/>
      </rPr>
      <t>(відповідальний виконавець)</t>
    </r>
  </si>
  <si>
    <r>
      <t>Департамент фінансів ОДА</t>
    </r>
    <r>
      <rPr>
        <sz val="14"/>
        <rFont val="Times New Roman"/>
        <family val="1"/>
      </rPr>
      <t xml:space="preserve"> (головний розпорядник)</t>
    </r>
  </si>
  <si>
    <r>
      <t xml:space="preserve">Департамент фінансів ОДА </t>
    </r>
    <r>
      <rPr>
        <sz val="14"/>
        <rFont val="Times New Roman"/>
        <family val="1"/>
      </rPr>
      <t>(відповідальний виконавець)</t>
    </r>
  </si>
  <si>
    <r>
      <t xml:space="preserve">Департамент освіти і науки ОДА </t>
    </r>
    <r>
      <rPr>
        <sz val="14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</si>
  <si>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4"/>
        <rFont val="Times New Roman"/>
        <family val="1"/>
      </rPr>
      <t xml:space="preserve">(відповідальний виконавець) </t>
    </r>
  </si>
  <si>
    <t>Зміни до додатку 6 рішення сесії обласної ради від 23.12.2016 року №49-9/2016 "Про обласний бюджет на 2017 рік" зі змінами</t>
  </si>
  <si>
    <t>від 24.05.2017  № 59-13/2017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</si>
</sst>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0"/>
      <color indexed="12"/>
      <name val="Arial Cyr"/>
      <family val="0"/>
    </font>
    <font>
      <sz val="10"/>
      <color indexed="8"/>
      <name val="ARIAL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19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93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3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93" fontId="8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 shrinkToFi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9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center" wrapText="1"/>
    </xf>
    <xf numFmtId="192" fontId="10" fillId="0" borderId="1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92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92" fontId="7" fillId="0" borderId="12" xfId="0" applyNumberFormat="1" applyFont="1" applyFill="1" applyBorder="1" applyAlignment="1">
      <alignment horizontal="left" vertical="center" wrapText="1"/>
    </xf>
    <xf numFmtId="192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93" fontId="10" fillId="0" borderId="10" xfId="49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22GFU2~1\LOCALS~1\Temp\dod%203%20&#1074;&#1080;&#1076;%20&#1079;%20&#1074;&#1088;&#1072;&#1093;&#1091;&#1074;%20&#1087;&#1088;&#1086;&#1087;&#1086;&#1079;%20&#1088;&#1072;&#107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d3"/>
    </sheetNames>
    <sheetDataSet>
      <sheetData sheetId="0">
        <row r="9">
          <cell r="O9">
            <v>131000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Zeros="0" tabSelected="1" view="pageBreakPreview" zoomScale="75" zoomScaleNormal="75" zoomScaleSheetLayoutView="75" zoomScalePageLayoutView="0" workbookViewId="0" topLeftCell="A1">
      <pane xSplit="4" ySplit="9" topLeftCell="E2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2" sqref="G2:I2"/>
    </sheetView>
  </sheetViews>
  <sheetFormatPr defaultColWidth="9.00390625" defaultRowHeight="12.75"/>
  <cols>
    <col min="1" max="1" width="20.625" style="1" customWidth="1"/>
    <col min="2" max="2" width="17.25390625" style="1" customWidth="1"/>
    <col min="3" max="3" width="17.00390625" style="1" customWidth="1"/>
    <col min="4" max="4" width="55.25390625" style="3" customWidth="1"/>
    <col min="5" max="5" width="34.75390625" style="3" customWidth="1"/>
    <col min="6" max="6" width="20.75390625" style="1" customWidth="1"/>
    <col min="7" max="7" width="20.125" style="1" customWidth="1"/>
    <col min="8" max="8" width="18.25390625" style="1" customWidth="1"/>
    <col min="9" max="9" width="18.375" style="32" customWidth="1"/>
    <col min="10" max="10" width="20.25390625" style="1" hidden="1" customWidth="1"/>
    <col min="11" max="11" width="16.125" style="1" hidden="1" customWidth="1"/>
    <col min="12" max="14" width="9.125" style="1" hidden="1" customWidth="1"/>
    <col min="15" max="15" width="10.375" style="1" bestFit="1" customWidth="1"/>
    <col min="16" max="16384" width="9.125" style="1" customWidth="1"/>
  </cols>
  <sheetData>
    <row r="1" spans="1:9" ht="54" customHeight="1">
      <c r="A1" s="77"/>
      <c r="B1" s="77"/>
      <c r="C1" s="77"/>
      <c r="D1" s="78"/>
      <c r="E1" s="78"/>
      <c r="F1" s="77"/>
      <c r="G1" s="113" t="s">
        <v>114</v>
      </c>
      <c r="H1" s="113"/>
      <c r="I1" s="113"/>
    </row>
    <row r="2" spans="1:9" ht="39.75" customHeight="1">
      <c r="A2" s="77"/>
      <c r="B2" s="77"/>
      <c r="C2" s="77"/>
      <c r="D2" s="78"/>
      <c r="E2" s="78"/>
      <c r="F2" s="79"/>
      <c r="G2" s="113" t="s">
        <v>122</v>
      </c>
      <c r="H2" s="113"/>
      <c r="I2" s="113"/>
    </row>
    <row r="3" spans="1:9" ht="36" customHeight="1">
      <c r="A3" s="114" t="s">
        <v>121</v>
      </c>
      <c r="B3" s="114"/>
      <c r="C3" s="114"/>
      <c r="D3" s="114"/>
      <c r="E3" s="114"/>
      <c r="F3" s="114"/>
      <c r="G3" s="114"/>
      <c r="H3" s="114"/>
      <c r="I3" s="114"/>
    </row>
    <row r="4" spans="1:9" ht="18">
      <c r="A4" s="77"/>
      <c r="B4" s="77"/>
      <c r="C4" s="77"/>
      <c r="D4" s="78"/>
      <c r="E4" s="78"/>
      <c r="F4" s="77"/>
      <c r="G4" s="77"/>
      <c r="H4" s="77"/>
      <c r="I4" s="77"/>
    </row>
    <row r="5" spans="1:11" ht="18.75">
      <c r="A5" s="77"/>
      <c r="B5" s="77"/>
      <c r="C5" s="77"/>
      <c r="D5" s="78"/>
      <c r="E5" s="78"/>
      <c r="F5" s="77"/>
      <c r="G5" s="77"/>
      <c r="H5" s="77"/>
      <c r="I5" s="80" t="s">
        <v>26</v>
      </c>
      <c r="J5" s="7"/>
      <c r="K5" s="7"/>
    </row>
    <row r="6" spans="1:11" ht="12.75" customHeight="1">
      <c r="A6" s="110" t="s">
        <v>7</v>
      </c>
      <c r="B6" s="110" t="s">
        <v>107</v>
      </c>
      <c r="C6" s="110" t="s">
        <v>6</v>
      </c>
      <c r="D6" s="110" t="s">
        <v>8</v>
      </c>
      <c r="E6" s="109" t="s">
        <v>0</v>
      </c>
      <c r="F6" s="109" t="s">
        <v>1</v>
      </c>
      <c r="G6" s="109" t="s">
        <v>2</v>
      </c>
      <c r="H6" s="109" t="s">
        <v>3</v>
      </c>
      <c r="I6" s="109" t="s">
        <v>4</v>
      </c>
      <c r="J6" s="4"/>
      <c r="K6" s="4"/>
    </row>
    <row r="7" spans="1:11" ht="36.75" customHeight="1">
      <c r="A7" s="111"/>
      <c r="B7" s="111"/>
      <c r="C7" s="111"/>
      <c r="D7" s="112"/>
      <c r="E7" s="109"/>
      <c r="F7" s="109"/>
      <c r="G7" s="109"/>
      <c r="H7" s="109"/>
      <c r="I7" s="109"/>
      <c r="J7" s="4"/>
      <c r="K7" s="4"/>
    </row>
    <row r="8" spans="1:11" ht="120" customHeight="1">
      <c r="A8" s="112"/>
      <c r="B8" s="112"/>
      <c r="C8" s="112"/>
      <c r="D8" s="54" t="s">
        <v>9</v>
      </c>
      <c r="E8" s="109"/>
      <c r="F8" s="109"/>
      <c r="G8" s="109"/>
      <c r="H8" s="109"/>
      <c r="I8" s="109"/>
      <c r="J8" s="4"/>
      <c r="K8" s="4"/>
    </row>
    <row r="9" spans="1:9" s="12" customFormat="1" ht="23.2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</row>
    <row r="10" spans="1:11" s="3" customFormat="1" ht="51" customHeight="1" hidden="1">
      <c r="A10" s="13" t="s">
        <v>10</v>
      </c>
      <c r="B10" s="13"/>
      <c r="C10" s="6"/>
      <c r="D10" s="6" t="s">
        <v>11</v>
      </c>
      <c r="E10" s="5"/>
      <c r="F10" s="23"/>
      <c r="G10" s="23"/>
      <c r="H10" s="23"/>
      <c r="I10" s="24">
        <f>SUM(I12:I12)</f>
        <v>284600</v>
      </c>
      <c r="J10" s="8">
        <f>'[1]dod3'!$O$9</f>
        <v>131000</v>
      </c>
      <c r="K10" s="9">
        <f>J10-I10</f>
        <v>-153600</v>
      </c>
    </row>
    <row r="11" spans="1:11" s="3" customFormat="1" ht="54.75" customHeight="1" hidden="1">
      <c r="A11" s="13" t="s">
        <v>12</v>
      </c>
      <c r="B11" s="13"/>
      <c r="C11" s="6"/>
      <c r="D11" s="6" t="s">
        <v>13</v>
      </c>
      <c r="E11" s="5"/>
      <c r="F11" s="23"/>
      <c r="G11" s="23"/>
      <c r="H11" s="23"/>
      <c r="I11" s="24">
        <f>+I12</f>
        <v>284600</v>
      </c>
      <c r="J11" s="8"/>
      <c r="K11" s="9"/>
    </row>
    <row r="12" spans="1:16" s="3" customFormat="1" ht="71.25" customHeight="1" hidden="1">
      <c r="A12" s="14" t="s">
        <v>87</v>
      </c>
      <c r="B12" s="19" t="s">
        <v>84</v>
      </c>
      <c r="C12" s="19" t="s">
        <v>85</v>
      </c>
      <c r="D12" s="22" t="s">
        <v>86</v>
      </c>
      <c r="E12" s="15" t="s">
        <v>5</v>
      </c>
      <c r="F12" s="25"/>
      <c r="G12" s="25"/>
      <c r="H12" s="25"/>
      <c r="I12" s="27">
        <v>284600</v>
      </c>
      <c r="J12" s="10"/>
      <c r="K12" s="11"/>
      <c r="P12" s="3">
        <v>59705438</v>
      </c>
    </row>
    <row r="13" spans="1:11" s="3" customFormat="1" ht="71.25" customHeight="1" hidden="1">
      <c r="A13" s="6">
        <v>1000000</v>
      </c>
      <c r="B13" s="14"/>
      <c r="C13" s="14"/>
      <c r="D13" s="6" t="s">
        <v>24</v>
      </c>
      <c r="E13" s="15"/>
      <c r="F13" s="25"/>
      <c r="G13" s="25"/>
      <c r="H13" s="25"/>
      <c r="I13" s="26">
        <f>I14</f>
        <v>0</v>
      </c>
      <c r="J13" s="10"/>
      <c r="K13" s="11"/>
    </row>
    <row r="14" spans="1:11" s="3" customFormat="1" ht="71.25" customHeight="1" hidden="1">
      <c r="A14" s="6">
        <v>1010000</v>
      </c>
      <c r="B14" s="14"/>
      <c r="C14" s="14"/>
      <c r="D14" s="6" t="s">
        <v>25</v>
      </c>
      <c r="E14" s="15"/>
      <c r="F14" s="25"/>
      <c r="G14" s="25"/>
      <c r="H14" s="25"/>
      <c r="I14" s="26">
        <f>I15</f>
        <v>0</v>
      </c>
      <c r="J14" s="10"/>
      <c r="K14" s="11"/>
    </row>
    <row r="15" spans="1:11" s="3" customFormat="1" ht="71.25" customHeight="1" hidden="1">
      <c r="A15" s="18">
        <v>1011100</v>
      </c>
      <c r="B15" s="19" t="s">
        <v>21</v>
      </c>
      <c r="C15" s="19" t="s">
        <v>22</v>
      </c>
      <c r="D15" s="16" t="s">
        <v>23</v>
      </c>
      <c r="E15" s="15" t="s">
        <v>5</v>
      </c>
      <c r="F15" s="25"/>
      <c r="G15" s="25"/>
      <c r="H15" s="25"/>
      <c r="I15" s="27"/>
      <c r="J15" s="10"/>
      <c r="K15" s="11"/>
    </row>
    <row r="16" spans="1:11" s="3" customFormat="1" ht="71.25" customHeight="1">
      <c r="A16" s="36">
        <v>1000000</v>
      </c>
      <c r="B16" s="58"/>
      <c r="C16" s="59"/>
      <c r="D16" s="48" t="s">
        <v>119</v>
      </c>
      <c r="E16" s="87"/>
      <c r="F16" s="88"/>
      <c r="G16" s="88"/>
      <c r="H16" s="88"/>
      <c r="I16" s="89">
        <f>I17</f>
        <v>27721118</v>
      </c>
      <c r="J16" s="10"/>
      <c r="K16" s="11"/>
    </row>
    <row r="17" spans="1:11" s="3" customFormat="1" ht="71.25" customHeight="1">
      <c r="A17" s="36">
        <v>1010000</v>
      </c>
      <c r="B17" s="58"/>
      <c r="C17" s="59"/>
      <c r="D17" s="48" t="s">
        <v>120</v>
      </c>
      <c r="E17" s="87"/>
      <c r="F17" s="88"/>
      <c r="G17" s="88"/>
      <c r="H17" s="88"/>
      <c r="I17" s="89">
        <f>I18+I19+I20+I21+I22+I23+I24+I25+I26+I27+I28+I29</f>
        <v>27721118</v>
      </c>
      <c r="J17" s="10"/>
      <c r="K17" s="11"/>
    </row>
    <row r="18" spans="1:11" s="3" customFormat="1" ht="71.25" customHeight="1" hidden="1" thickBot="1">
      <c r="A18" s="34">
        <v>1011040</v>
      </c>
      <c r="B18" s="41" t="s">
        <v>66</v>
      </c>
      <c r="C18" s="41" t="s">
        <v>67</v>
      </c>
      <c r="D18" s="90" t="s">
        <v>68</v>
      </c>
      <c r="E18" s="33" t="s">
        <v>5</v>
      </c>
      <c r="F18" s="88"/>
      <c r="G18" s="88"/>
      <c r="H18" s="88"/>
      <c r="I18" s="91">
        <v>704400</v>
      </c>
      <c r="J18" s="10"/>
      <c r="K18" s="11"/>
    </row>
    <row r="19" spans="1:11" s="20" customFormat="1" ht="71.25" customHeight="1" hidden="1">
      <c r="A19" s="98">
        <v>1011070</v>
      </c>
      <c r="B19" s="100" t="s">
        <v>69</v>
      </c>
      <c r="C19" s="100" t="s">
        <v>67</v>
      </c>
      <c r="D19" s="115" t="s">
        <v>70</v>
      </c>
      <c r="E19" s="33" t="s">
        <v>5</v>
      </c>
      <c r="F19" s="88"/>
      <c r="G19" s="88"/>
      <c r="H19" s="88"/>
      <c r="I19" s="91">
        <v>1097428</v>
      </c>
      <c r="K19" s="21"/>
    </row>
    <row r="20" spans="1:11" s="20" customFormat="1" ht="71.25" customHeight="1" hidden="1">
      <c r="A20" s="102"/>
      <c r="B20" s="103"/>
      <c r="C20" s="103"/>
      <c r="D20" s="108"/>
      <c r="E20" s="34" t="s">
        <v>80</v>
      </c>
      <c r="F20" s="88"/>
      <c r="G20" s="88"/>
      <c r="H20" s="88"/>
      <c r="I20" s="91">
        <v>395620</v>
      </c>
      <c r="K20" s="21"/>
    </row>
    <row r="21" spans="1:11" s="20" customFormat="1" ht="71.25" customHeight="1" hidden="1">
      <c r="A21" s="99"/>
      <c r="B21" s="101"/>
      <c r="C21" s="101"/>
      <c r="D21" s="97"/>
      <c r="E21" s="34" t="s">
        <v>78</v>
      </c>
      <c r="F21" s="88"/>
      <c r="G21" s="88"/>
      <c r="H21" s="88"/>
      <c r="I21" s="91">
        <v>1256000</v>
      </c>
      <c r="K21" s="21"/>
    </row>
    <row r="22" spans="1:11" s="3" customFormat="1" ht="123.75" customHeight="1" hidden="1">
      <c r="A22" s="98">
        <v>1011080</v>
      </c>
      <c r="B22" s="100" t="s">
        <v>71</v>
      </c>
      <c r="C22" s="100" t="s">
        <v>67</v>
      </c>
      <c r="D22" s="96" t="s">
        <v>72</v>
      </c>
      <c r="E22" s="34" t="s">
        <v>79</v>
      </c>
      <c r="F22" s="88"/>
      <c r="G22" s="88"/>
      <c r="H22" s="88"/>
      <c r="I22" s="91">
        <v>55481</v>
      </c>
      <c r="J22" s="10"/>
      <c r="K22" s="11"/>
    </row>
    <row r="23" spans="1:11" s="3" customFormat="1" ht="81" customHeight="1" hidden="1">
      <c r="A23" s="102"/>
      <c r="B23" s="103"/>
      <c r="C23" s="103"/>
      <c r="D23" s="108"/>
      <c r="E23" s="67" t="s">
        <v>81</v>
      </c>
      <c r="F23" s="88"/>
      <c r="G23" s="88"/>
      <c r="H23" s="88"/>
      <c r="I23" s="91">
        <v>9868800</v>
      </c>
      <c r="J23" s="10"/>
      <c r="K23" s="11"/>
    </row>
    <row r="24" spans="1:11" s="3" customFormat="1" ht="76.5" customHeight="1" hidden="1">
      <c r="A24" s="102"/>
      <c r="B24" s="103"/>
      <c r="C24" s="103"/>
      <c r="D24" s="108"/>
      <c r="E24" s="34" t="s">
        <v>82</v>
      </c>
      <c r="F24" s="88"/>
      <c r="G24" s="88"/>
      <c r="H24" s="88"/>
      <c r="I24" s="91">
        <f>15297500-4733089</f>
        <v>10564411</v>
      </c>
      <c r="J24" s="10"/>
      <c r="K24" s="11"/>
    </row>
    <row r="25" spans="1:11" s="3" customFormat="1" ht="28.5" customHeight="1" hidden="1">
      <c r="A25" s="102"/>
      <c r="B25" s="103"/>
      <c r="C25" s="103"/>
      <c r="D25" s="108"/>
      <c r="E25" s="33" t="s">
        <v>5</v>
      </c>
      <c r="F25" s="88"/>
      <c r="G25" s="88"/>
      <c r="H25" s="88"/>
      <c r="I25" s="91">
        <f>294654+2600000-2100000</f>
        <v>794654</v>
      </c>
      <c r="J25" s="10"/>
      <c r="K25" s="11"/>
    </row>
    <row r="26" spans="1:11" s="20" customFormat="1" ht="30" customHeight="1" hidden="1">
      <c r="A26" s="98">
        <v>1011090</v>
      </c>
      <c r="B26" s="100" t="s">
        <v>59</v>
      </c>
      <c r="C26" s="100" t="s">
        <v>73</v>
      </c>
      <c r="D26" s="96" t="s">
        <v>74</v>
      </c>
      <c r="E26" s="33" t="s">
        <v>5</v>
      </c>
      <c r="F26" s="88"/>
      <c r="G26" s="88"/>
      <c r="H26" s="88"/>
      <c r="I26" s="91">
        <v>415866</v>
      </c>
      <c r="K26" s="21"/>
    </row>
    <row r="27" spans="1:11" s="20" customFormat="1" ht="75" customHeight="1" hidden="1">
      <c r="A27" s="99"/>
      <c r="B27" s="101"/>
      <c r="C27" s="101"/>
      <c r="D27" s="97"/>
      <c r="E27" s="33" t="s">
        <v>83</v>
      </c>
      <c r="F27" s="88"/>
      <c r="G27" s="88"/>
      <c r="H27" s="88"/>
      <c r="I27" s="91">
        <v>610348</v>
      </c>
      <c r="K27" s="21"/>
    </row>
    <row r="28" spans="1:11" s="20" customFormat="1" ht="67.5" customHeight="1">
      <c r="A28" s="34">
        <v>1011100</v>
      </c>
      <c r="B28" s="41" t="s">
        <v>21</v>
      </c>
      <c r="C28" s="41" t="s">
        <v>22</v>
      </c>
      <c r="D28" s="92" t="s">
        <v>23</v>
      </c>
      <c r="E28" s="33" t="s">
        <v>5</v>
      </c>
      <c r="F28" s="88"/>
      <c r="G28" s="88"/>
      <c r="H28" s="88"/>
      <c r="I28" s="93">
        <f>995200+37300</f>
        <v>1032500</v>
      </c>
      <c r="K28" s="21"/>
    </row>
    <row r="29" spans="1:11" s="20" customFormat="1" ht="37.5" customHeight="1" hidden="1">
      <c r="A29" s="18">
        <v>1011130</v>
      </c>
      <c r="B29" s="19" t="s">
        <v>75</v>
      </c>
      <c r="C29" s="19" t="s">
        <v>76</v>
      </c>
      <c r="D29" s="28" t="s">
        <v>77</v>
      </c>
      <c r="E29" s="15" t="s">
        <v>5</v>
      </c>
      <c r="F29" s="25"/>
      <c r="G29" s="25"/>
      <c r="H29" s="25"/>
      <c r="I29" s="27">
        <v>925610</v>
      </c>
      <c r="K29" s="21"/>
    </row>
    <row r="30" spans="1:15" s="3" customFormat="1" ht="60.75" customHeight="1">
      <c r="A30" s="35" t="s">
        <v>17</v>
      </c>
      <c r="B30" s="35"/>
      <c r="C30" s="35"/>
      <c r="D30" s="36" t="s">
        <v>18</v>
      </c>
      <c r="E30" s="36"/>
      <c r="F30" s="37"/>
      <c r="G30" s="37"/>
      <c r="H30" s="37"/>
      <c r="I30" s="38">
        <f>I32+I34+I35+I36+I37+I38+I40+I33+I39</f>
        <v>52691425</v>
      </c>
      <c r="J30" s="10"/>
      <c r="K30" s="11"/>
      <c r="O30" s="3">
        <v>50621425</v>
      </c>
    </row>
    <row r="31" spans="1:11" s="3" customFormat="1" ht="59.25" customHeight="1">
      <c r="A31" s="35" t="s">
        <v>19</v>
      </c>
      <c r="B31" s="35"/>
      <c r="C31" s="35"/>
      <c r="D31" s="36" t="s">
        <v>20</v>
      </c>
      <c r="E31" s="36"/>
      <c r="F31" s="37"/>
      <c r="G31" s="37"/>
      <c r="H31" s="37"/>
      <c r="I31" s="38">
        <f>I32+I34+I35+I36+I37+I38+I40+I33+I39</f>
        <v>52691425</v>
      </c>
      <c r="J31" s="10"/>
      <c r="K31" s="11"/>
    </row>
    <row r="32" spans="1:11" s="3" customFormat="1" ht="165.75" customHeight="1" hidden="1">
      <c r="A32" s="104">
        <v>1416310</v>
      </c>
      <c r="B32" s="106">
        <v>6310</v>
      </c>
      <c r="C32" s="100" t="s">
        <v>89</v>
      </c>
      <c r="D32" s="96" t="s">
        <v>41</v>
      </c>
      <c r="E32" s="34" t="s">
        <v>90</v>
      </c>
      <c r="F32" s="38"/>
      <c r="G32" s="38"/>
      <c r="H32" s="38"/>
      <c r="I32" s="39">
        <v>10000000</v>
      </c>
      <c r="J32" s="10"/>
      <c r="K32" s="11"/>
    </row>
    <row r="33" spans="1:11" s="3" customFormat="1" ht="84.75" customHeight="1" hidden="1">
      <c r="A33" s="105"/>
      <c r="B33" s="107"/>
      <c r="C33" s="101"/>
      <c r="D33" s="97"/>
      <c r="E33" s="34" t="s">
        <v>106</v>
      </c>
      <c r="F33" s="50"/>
      <c r="G33" s="50"/>
      <c r="H33" s="50"/>
      <c r="I33" s="40">
        <v>5018400</v>
      </c>
      <c r="J33" s="10"/>
      <c r="K33" s="11"/>
    </row>
    <row r="34" spans="1:11" s="3" customFormat="1" ht="35.25" customHeight="1" hidden="1">
      <c r="A34" s="34">
        <v>1411120</v>
      </c>
      <c r="B34" s="41" t="s">
        <v>100</v>
      </c>
      <c r="C34" s="41" t="s">
        <v>101</v>
      </c>
      <c r="D34" s="42" t="s">
        <v>102</v>
      </c>
      <c r="E34" s="34" t="s">
        <v>5</v>
      </c>
      <c r="F34" s="50"/>
      <c r="G34" s="50"/>
      <c r="H34" s="50"/>
      <c r="I34" s="40">
        <f>759400+938000+195400</f>
        <v>1892800</v>
      </c>
      <c r="J34" s="10"/>
      <c r="K34" s="11"/>
    </row>
    <row r="35" spans="1:11" s="3" customFormat="1" ht="34.5" customHeight="1" hidden="1">
      <c r="A35" s="34">
        <v>1412010</v>
      </c>
      <c r="B35" s="41" t="s">
        <v>97</v>
      </c>
      <c r="C35" s="41" t="s">
        <v>98</v>
      </c>
      <c r="D35" s="42" t="s">
        <v>99</v>
      </c>
      <c r="E35" s="34" t="s">
        <v>5</v>
      </c>
      <c r="F35" s="50"/>
      <c r="G35" s="50"/>
      <c r="H35" s="50"/>
      <c r="I35" s="40">
        <f>8670000+1885700+290000+200000+1490000+996000+1509000+300000</f>
        <v>15340700</v>
      </c>
      <c r="J35" s="10"/>
      <c r="K35" s="11"/>
    </row>
    <row r="36" spans="1:11" s="3" customFormat="1" ht="51.75" customHeight="1">
      <c r="A36" s="98">
        <v>1412030</v>
      </c>
      <c r="B36" s="100" t="s">
        <v>108</v>
      </c>
      <c r="C36" s="100" t="s">
        <v>109</v>
      </c>
      <c r="D36" s="96" t="s">
        <v>96</v>
      </c>
      <c r="E36" s="34" t="s">
        <v>5</v>
      </c>
      <c r="F36" s="50"/>
      <c r="G36" s="50"/>
      <c r="H36" s="50"/>
      <c r="I36" s="43">
        <f>1245000+544600+690300+900000+699000+220000+2680900+100000+4981600+1790000-220000</f>
        <v>13631400</v>
      </c>
      <c r="J36" s="10"/>
      <c r="K36" s="11"/>
    </row>
    <row r="37" spans="1:11" s="3" customFormat="1" ht="189" customHeight="1" hidden="1">
      <c r="A37" s="99"/>
      <c r="B37" s="101"/>
      <c r="C37" s="101"/>
      <c r="D37" s="97"/>
      <c r="E37" s="95" t="s">
        <v>105</v>
      </c>
      <c r="F37" s="50"/>
      <c r="G37" s="50"/>
      <c r="H37" s="50"/>
      <c r="I37" s="40">
        <f>705025</f>
        <v>705025</v>
      </c>
      <c r="J37" s="10"/>
      <c r="K37" s="11"/>
    </row>
    <row r="38" spans="1:11" s="3" customFormat="1" ht="34.5" customHeight="1" hidden="1">
      <c r="A38" s="34">
        <v>1412130</v>
      </c>
      <c r="B38" s="41" t="s">
        <v>103</v>
      </c>
      <c r="C38" s="41" t="s">
        <v>104</v>
      </c>
      <c r="D38" s="42" t="s">
        <v>110</v>
      </c>
      <c r="E38" s="34" t="s">
        <v>5</v>
      </c>
      <c r="F38" s="50"/>
      <c r="G38" s="50"/>
      <c r="H38" s="50"/>
      <c r="I38" s="40">
        <v>40000</v>
      </c>
      <c r="J38" s="10"/>
      <c r="K38" s="11"/>
    </row>
    <row r="39" spans="1:11" s="3" customFormat="1" ht="34.5" customHeight="1" hidden="1">
      <c r="A39" s="34">
        <v>1412140</v>
      </c>
      <c r="B39" s="41" t="s">
        <v>112</v>
      </c>
      <c r="C39" s="41" t="s">
        <v>104</v>
      </c>
      <c r="D39" s="42" t="s">
        <v>113</v>
      </c>
      <c r="E39" s="34" t="s">
        <v>5</v>
      </c>
      <c r="F39" s="50"/>
      <c r="G39" s="50"/>
      <c r="H39" s="50"/>
      <c r="I39" s="40">
        <v>200000</v>
      </c>
      <c r="J39" s="10"/>
      <c r="K39" s="11"/>
    </row>
    <row r="40" spans="1:11" s="3" customFormat="1" ht="23.25" customHeight="1" hidden="1">
      <c r="A40" s="34">
        <v>1412220</v>
      </c>
      <c r="B40" s="44" t="s">
        <v>14</v>
      </c>
      <c r="C40" s="41" t="s">
        <v>15</v>
      </c>
      <c r="D40" s="45" t="s">
        <v>16</v>
      </c>
      <c r="E40" s="34" t="s">
        <v>5</v>
      </c>
      <c r="F40" s="50"/>
      <c r="G40" s="50"/>
      <c r="H40" s="50"/>
      <c r="I40" s="40">
        <f>495000+330000+56500+4981600</f>
        <v>5863100</v>
      </c>
      <c r="J40" s="10"/>
      <c r="K40" s="11"/>
    </row>
    <row r="41" spans="1:11" s="3" customFormat="1" ht="46.5" customHeight="1" hidden="1">
      <c r="A41" s="46" t="s">
        <v>46</v>
      </c>
      <c r="B41" s="47"/>
      <c r="C41" s="47"/>
      <c r="D41" s="48" t="s">
        <v>47</v>
      </c>
      <c r="E41" s="48"/>
      <c r="F41" s="49"/>
      <c r="G41" s="49"/>
      <c r="H41" s="49"/>
      <c r="I41" s="50">
        <f>I42</f>
        <v>7822340.68</v>
      </c>
      <c r="J41" s="10"/>
      <c r="K41" s="11"/>
    </row>
    <row r="42" spans="1:11" s="3" customFormat="1" ht="44.25" customHeight="1" hidden="1">
      <c r="A42" s="46" t="s">
        <v>48</v>
      </c>
      <c r="B42" s="47"/>
      <c r="C42" s="47"/>
      <c r="D42" s="48" t="s">
        <v>49</v>
      </c>
      <c r="E42" s="48"/>
      <c r="F42" s="49"/>
      <c r="G42" s="49"/>
      <c r="H42" s="49"/>
      <c r="I42" s="50">
        <f>I43+I44</f>
        <v>7822340.68</v>
      </c>
      <c r="J42" s="10"/>
      <c r="K42" s="11"/>
    </row>
    <row r="43" spans="1:11" s="3" customFormat="1" ht="35.25" customHeight="1" hidden="1">
      <c r="A43" s="34">
        <v>1513400</v>
      </c>
      <c r="B43" s="41" t="s">
        <v>58</v>
      </c>
      <c r="C43" s="41" t="s">
        <v>59</v>
      </c>
      <c r="D43" s="51" t="s">
        <v>60</v>
      </c>
      <c r="E43" s="33" t="s">
        <v>5</v>
      </c>
      <c r="F43" s="49"/>
      <c r="G43" s="49"/>
      <c r="H43" s="49"/>
      <c r="I43" s="40">
        <f>1000000+2455550.68</f>
        <v>3455550.68</v>
      </c>
      <c r="J43" s="10"/>
      <c r="K43" s="11"/>
    </row>
    <row r="44" spans="1:11" s="3" customFormat="1" ht="65.25" customHeight="1" hidden="1">
      <c r="A44" s="46" t="s">
        <v>61</v>
      </c>
      <c r="B44" s="52" t="s">
        <v>62</v>
      </c>
      <c r="C44" s="52"/>
      <c r="D44" s="53" t="s">
        <v>63</v>
      </c>
      <c r="E44" s="54" t="s">
        <v>5</v>
      </c>
      <c r="F44" s="55"/>
      <c r="G44" s="55"/>
      <c r="H44" s="55"/>
      <c r="I44" s="50">
        <f>I45+I46</f>
        <v>4366790</v>
      </c>
      <c r="J44" s="10"/>
      <c r="K44" s="11"/>
    </row>
    <row r="45" spans="1:11" s="3" customFormat="1" ht="81" customHeight="1" hidden="1">
      <c r="A45" s="56" t="s">
        <v>50</v>
      </c>
      <c r="B45" s="57" t="s">
        <v>51</v>
      </c>
      <c r="C45" s="57" t="s">
        <v>52</v>
      </c>
      <c r="D45" s="92" t="s">
        <v>53</v>
      </c>
      <c r="E45" s="33" t="s">
        <v>5</v>
      </c>
      <c r="F45" s="49"/>
      <c r="G45" s="49"/>
      <c r="H45" s="49"/>
      <c r="I45" s="40">
        <v>435000</v>
      </c>
      <c r="J45" s="10"/>
      <c r="K45" s="11"/>
    </row>
    <row r="46" spans="1:11" s="3" customFormat="1" ht="117" customHeight="1" hidden="1">
      <c r="A46" s="41" t="s">
        <v>54</v>
      </c>
      <c r="B46" s="44" t="s">
        <v>55</v>
      </c>
      <c r="C46" s="44" t="s">
        <v>56</v>
      </c>
      <c r="D46" s="51" t="s">
        <v>57</v>
      </c>
      <c r="E46" s="33" t="s">
        <v>5</v>
      </c>
      <c r="F46" s="49"/>
      <c r="G46" s="49"/>
      <c r="H46" s="49"/>
      <c r="I46" s="40">
        <v>3931790</v>
      </c>
      <c r="J46" s="10"/>
      <c r="K46" s="11"/>
    </row>
    <row r="47" spans="1:11" s="3" customFormat="1" ht="48.75" customHeight="1" hidden="1">
      <c r="A47" s="58" t="s">
        <v>64</v>
      </c>
      <c r="B47" s="59"/>
      <c r="C47" s="59"/>
      <c r="D47" s="53" t="s">
        <v>115</v>
      </c>
      <c r="E47" s="60"/>
      <c r="F47" s="49"/>
      <c r="G47" s="49"/>
      <c r="H47" s="49"/>
      <c r="I47" s="50">
        <f>I48</f>
        <v>7365548</v>
      </c>
      <c r="J47" s="10"/>
      <c r="K47" s="11"/>
    </row>
    <row r="48" spans="1:11" s="3" customFormat="1" ht="45" customHeight="1" hidden="1">
      <c r="A48" s="58" t="s">
        <v>65</v>
      </c>
      <c r="B48" s="59"/>
      <c r="C48" s="59"/>
      <c r="D48" s="53" t="s">
        <v>116</v>
      </c>
      <c r="E48" s="60"/>
      <c r="F48" s="49"/>
      <c r="G48" s="49"/>
      <c r="H48" s="49"/>
      <c r="I48" s="50">
        <f>I49+I50+I51+I52+I53+I55+I54</f>
        <v>7365548</v>
      </c>
      <c r="J48" s="10"/>
      <c r="K48" s="11"/>
    </row>
    <row r="49" spans="1:11" s="3" customFormat="1" ht="25.5" customHeight="1" hidden="1">
      <c r="A49" s="34">
        <v>2414020</v>
      </c>
      <c r="B49" s="41" t="s">
        <v>27</v>
      </c>
      <c r="C49" s="41" t="s">
        <v>28</v>
      </c>
      <c r="D49" s="61" t="s">
        <v>29</v>
      </c>
      <c r="E49" s="34" t="s">
        <v>5</v>
      </c>
      <c r="F49" s="62"/>
      <c r="G49" s="62"/>
      <c r="H49" s="62"/>
      <c r="I49" s="63">
        <v>1500000</v>
      </c>
      <c r="J49" s="10"/>
      <c r="K49" s="11"/>
    </row>
    <row r="50" spans="1:11" s="3" customFormat="1" ht="47.25" customHeight="1" hidden="1">
      <c r="A50" s="34">
        <v>2414030</v>
      </c>
      <c r="B50" s="41" t="s">
        <v>30</v>
      </c>
      <c r="C50" s="41" t="s">
        <v>31</v>
      </c>
      <c r="D50" s="61" t="s">
        <v>32</v>
      </c>
      <c r="E50" s="34" t="s">
        <v>5</v>
      </c>
      <c r="F50" s="62"/>
      <c r="G50" s="62"/>
      <c r="H50" s="62"/>
      <c r="I50" s="63">
        <v>1202548</v>
      </c>
      <c r="J50" s="10"/>
      <c r="K50" s="11"/>
    </row>
    <row r="51" spans="1:11" s="3" customFormat="1" ht="26.25" customHeight="1" hidden="1">
      <c r="A51" s="34">
        <v>2414060</v>
      </c>
      <c r="B51" s="41" t="s">
        <v>33</v>
      </c>
      <c r="C51" s="41" t="s">
        <v>34</v>
      </c>
      <c r="D51" s="61" t="s">
        <v>35</v>
      </c>
      <c r="E51" s="34" t="s">
        <v>5</v>
      </c>
      <c r="F51" s="62"/>
      <c r="G51" s="62"/>
      <c r="H51" s="62"/>
      <c r="I51" s="63">
        <v>357000</v>
      </c>
      <c r="J51" s="10"/>
      <c r="K51" s="11"/>
    </row>
    <row r="52" spans="1:15" s="2" customFormat="1" ht="18.75" hidden="1">
      <c r="A52" s="34">
        <v>2414070</v>
      </c>
      <c r="B52" s="41" t="s">
        <v>36</v>
      </c>
      <c r="C52" s="41" t="s">
        <v>34</v>
      </c>
      <c r="D52" s="61" t="s">
        <v>37</v>
      </c>
      <c r="E52" s="34" t="s">
        <v>5</v>
      </c>
      <c r="F52" s="64"/>
      <c r="G52" s="64"/>
      <c r="H52" s="39"/>
      <c r="I52" s="65">
        <v>41000</v>
      </c>
      <c r="J52" s="4"/>
      <c r="K52" s="9">
        <f>J52-I52</f>
        <v>-41000</v>
      </c>
      <c r="O52" s="17"/>
    </row>
    <row r="53" spans="1:11" ht="18.75" hidden="1">
      <c r="A53" s="98">
        <v>2414080</v>
      </c>
      <c r="B53" s="100" t="s">
        <v>38</v>
      </c>
      <c r="C53" s="100" t="s">
        <v>39</v>
      </c>
      <c r="D53" s="61" t="s">
        <v>40</v>
      </c>
      <c r="E53" s="34" t="s">
        <v>5</v>
      </c>
      <c r="F53" s="66"/>
      <c r="G53" s="66"/>
      <c r="H53" s="66"/>
      <c r="I53" s="65">
        <v>30000</v>
      </c>
      <c r="J53" s="7"/>
      <c r="K53" s="11" t="e">
        <f>J53-#REF!</f>
        <v>#REF!</v>
      </c>
    </row>
    <row r="54" spans="1:11" ht="121.5" customHeight="1" hidden="1">
      <c r="A54" s="99"/>
      <c r="B54" s="101"/>
      <c r="C54" s="101"/>
      <c r="D54" s="61" t="s">
        <v>40</v>
      </c>
      <c r="E54" s="34" t="s">
        <v>111</v>
      </c>
      <c r="F54" s="66"/>
      <c r="G54" s="66"/>
      <c r="H54" s="66"/>
      <c r="I54" s="65">
        <v>2000000</v>
      </c>
      <c r="J54" s="7"/>
      <c r="K54" s="11"/>
    </row>
    <row r="55" spans="1:11" ht="84.75" customHeight="1" hidden="1">
      <c r="A55" s="67">
        <v>2416310</v>
      </c>
      <c r="B55" s="68">
        <v>6310</v>
      </c>
      <c r="C55" s="69" t="s">
        <v>89</v>
      </c>
      <c r="D55" s="42" t="s">
        <v>41</v>
      </c>
      <c r="E55" s="94" t="s">
        <v>88</v>
      </c>
      <c r="F55" s="66"/>
      <c r="G55" s="66"/>
      <c r="H55" s="66"/>
      <c r="I55" s="65">
        <v>2235000</v>
      </c>
      <c r="J55" s="4"/>
      <c r="K55" s="9">
        <f>J55-I55</f>
        <v>-2235000</v>
      </c>
    </row>
    <row r="56" spans="1:9" ht="41.25" customHeight="1" hidden="1">
      <c r="A56" s="36">
        <v>7600000</v>
      </c>
      <c r="B56" s="36"/>
      <c r="C56" s="36"/>
      <c r="D56" s="36" t="s">
        <v>117</v>
      </c>
      <c r="E56" s="68"/>
      <c r="F56" s="66"/>
      <c r="G56" s="66"/>
      <c r="H56" s="66"/>
      <c r="I56" s="70">
        <f>I58+I59+I60+I61</f>
        <v>42332489</v>
      </c>
    </row>
    <row r="57" spans="1:9" ht="40.5" customHeight="1" hidden="1">
      <c r="A57" s="36">
        <v>7610000</v>
      </c>
      <c r="B57" s="36"/>
      <c r="C57" s="36"/>
      <c r="D57" s="36" t="s">
        <v>118</v>
      </c>
      <c r="E57" s="68"/>
      <c r="F57" s="71"/>
      <c r="G57" s="71"/>
      <c r="H57" s="71"/>
      <c r="I57" s="70">
        <f>I58+I59+I60+I61</f>
        <v>42332489</v>
      </c>
    </row>
    <row r="58" spans="1:9" ht="108" customHeight="1" hidden="1">
      <c r="A58" s="41" t="s">
        <v>92</v>
      </c>
      <c r="B58" s="41">
        <v>8610</v>
      </c>
      <c r="C58" s="41" t="s">
        <v>43</v>
      </c>
      <c r="D58" s="61" t="s">
        <v>93</v>
      </c>
      <c r="E58" s="34" t="s">
        <v>5</v>
      </c>
      <c r="F58" s="66"/>
      <c r="G58" s="66"/>
      <c r="H58" s="66"/>
      <c r="I58" s="72">
        <f>5950000+1190000</f>
        <v>7140000</v>
      </c>
    </row>
    <row r="59" spans="1:9" ht="84.75" customHeight="1" hidden="1">
      <c r="A59" s="41" t="s">
        <v>92</v>
      </c>
      <c r="B59" s="41">
        <v>8610</v>
      </c>
      <c r="C59" s="41" t="s">
        <v>43</v>
      </c>
      <c r="D59" s="61" t="s">
        <v>94</v>
      </c>
      <c r="E59" s="34" t="s">
        <v>5</v>
      </c>
      <c r="F59" s="66"/>
      <c r="G59" s="66"/>
      <c r="H59" s="66"/>
      <c r="I59" s="72">
        <f>8170000+90000</f>
        <v>8260000</v>
      </c>
    </row>
    <row r="60" spans="1:9" ht="168.75" customHeight="1" hidden="1">
      <c r="A60" s="41" t="s">
        <v>92</v>
      </c>
      <c r="B60" s="41">
        <v>8610</v>
      </c>
      <c r="C60" s="41" t="s">
        <v>43</v>
      </c>
      <c r="D60" s="61" t="s">
        <v>95</v>
      </c>
      <c r="E60" s="34" t="s">
        <v>5</v>
      </c>
      <c r="F60" s="66"/>
      <c r="G60" s="66"/>
      <c r="H60" s="66"/>
      <c r="I60" s="72">
        <v>221000</v>
      </c>
    </row>
    <row r="61" spans="1:9" ht="27" customHeight="1" hidden="1">
      <c r="A61" s="41" t="s">
        <v>42</v>
      </c>
      <c r="B61" s="73" t="s">
        <v>44</v>
      </c>
      <c r="C61" s="74" t="s">
        <v>43</v>
      </c>
      <c r="D61" s="75" t="s">
        <v>45</v>
      </c>
      <c r="E61" s="34" t="s">
        <v>5</v>
      </c>
      <c r="F61" s="65"/>
      <c r="G61" s="65"/>
      <c r="H61" s="65"/>
      <c r="I61" s="76">
        <f>26435489-3000000+1500000+300000+1000000+476000</f>
        <v>26711489</v>
      </c>
    </row>
    <row r="62" spans="1:9" s="86" customFormat="1" ht="39.75" customHeight="1">
      <c r="A62" s="81"/>
      <c r="B62" s="81"/>
      <c r="C62" s="81"/>
      <c r="D62" s="82" t="s">
        <v>91</v>
      </c>
      <c r="E62" s="83"/>
      <c r="F62" s="84"/>
      <c r="G62" s="84"/>
      <c r="H62" s="84"/>
      <c r="I62" s="85">
        <f>I10+I16+I30+I41+I47+I56</f>
        <v>138217520.68</v>
      </c>
    </row>
    <row r="63" spans="1:9" ht="12.75">
      <c r="A63" s="29"/>
      <c r="B63" s="29"/>
      <c r="C63" s="29"/>
      <c r="D63" s="30"/>
      <c r="E63" s="30"/>
      <c r="F63" s="29"/>
      <c r="G63" s="29"/>
      <c r="H63" s="29"/>
      <c r="I63" s="31"/>
    </row>
    <row r="64" spans="1:9" ht="12.75">
      <c r="A64" s="29"/>
      <c r="B64" s="29"/>
      <c r="C64" s="29"/>
      <c r="D64" s="30"/>
      <c r="E64" s="30"/>
      <c r="F64" s="29"/>
      <c r="G64" s="29"/>
      <c r="H64" s="29"/>
      <c r="I64" s="31">
        <v>138400220.68</v>
      </c>
    </row>
    <row r="65" spans="1:9" ht="12.75">
      <c r="A65" s="29"/>
      <c r="B65" s="29"/>
      <c r="C65" s="29"/>
      <c r="D65" s="30"/>
      <c r="E65" s="30"/>
      <c r="F65" s="29"/>
      <c r="G65" s="29"/>
      <c r="H65" s="29"/>
      <c r="I65" s="31">
        <f>I62-I64</f>
        <v>-182700</v>
      </c>
    </row>
    <row r="66" spans="1:9" ht="12.75">
      <c r="A66" s="29"/>
      <c r="B66" s="29"/>
      <c r="C66" s="29"/>
      <c r="D66" s="30"/>
      <c r="E66" s="30"/>
      <c r="F66" s="29"/>
      <c r="G66" s="29"/>
      <c r="H66" s="29"/>
      <c r="I66" s="31"/>
    </row>
    <row r="67" spans="1:9" ht="12.75">
      <c r="A67" s="29"/>
      <c r="B67" s="29"/>
      <c r="C67" s="29"/>
      <c r="D67" s="30"/>
      <c r="E67" s="30"/>
      <c r="F67" s="29"/>
      <c r="G67" s="29"/>
      <c r="H67" s="29"/>
      <c r="I67" s="31"/>
    </row>
    <row r="68" spans="1:9" ht="12.75">
      <c r="A68" s="29"/>
      <c r="B68" s="29"/>
      <c r="C68" s="29"/>
      <c r="D68" s="30"/>
      <c r="E68" s="30"/>
      <c r="F68" s="29"/>
      <c r="G68" s="29"/>
      <c r="H68" s="29"/>
      <c r="I68" s="31"/>
    </row>
    <row r="69" spans="1:9" ht="12.75">
      <c r="A69" s="29"/>
      <c r="B69" s="29"/>
      <c r="C69" s="29"/>
      <c r="D69" s="30"/>
      <c r="E69" s="30"/>
      <c r="F69" s="29"/>
      <c r="G69" s="29"/>
      <c r="H69" s="29"/>
      <c r="I69" s="31"/>
    </row>
    <row r="70" spans="1:9" ht="12.75">
      <c r="A70" s="29"/>
      <c r="B70" s="29"/>
      <c r="C70" s="29"/>
      <c r="D70" s="30"/>
      <c r="E70" s="30"/>
      <c r="F70" s="29"/>
      <c r="G70" s="29"/>
      <c r="H70" s="29"/>
      <c r="I70" s="31"/>
    </row>
    <row r="71" spans="1:9" ht="12.75">
      <c r="A71" s="29"/>
      <c r="B71" s="29"/>
      <c r="C71" s="29"/>
      <c r="D71" s="30"/>
      <c r="E71" s="30"/>
      <c r="F71" s="29"/>
      <c r="G71" s="29"/>
      <c r="H71" s="29"/>
      <c r="I71" s="31"/>
    </row>
    <row r="72" ht="12.75">
      <c r="I72" s="31"/>
    </row>
    <row r="73" ht="12.75">
      <c r="I73" s="31"/>
    </row>
  </sheetData>
  <sheetProtection/>
  <mergeCells count="35">
    <mergeCell ref="G1:I1"/>
    <mergeCell ref="G2:I2"/>
    <mergeCell ref="C6:C8"/>
    <mergeCell ref="G6:G8"/>
    <mergeCell ref="A3:I3"/>
    <mergeCell ref="E6:E8"/>
    <mergeCell ref="F6:F8"/>
    <mergeCell ref="A6:A8"/>
    <mergeCell ref="C22:C25"/>
    <mergeCell ref="I6:I8"/>
    <mergeCell ref="H6:H8"/>
    <mergeCell ref="B6:B8"/>
    <mergeCell ref="D6:D7"/>
    <mergeCell ref="D32:D33"/>
    <mergeCell ref="D19:D21"/>
    <mergeCell ref="A32:A33"/>
    <mergeCell ref="B32:B33"/>
    <mergeCell ref="C32:C33"/>
    <mergeCell ref="D22:D25"/>
    <mergeCell ref="A26:A27"/>
    <mergeCell ref="B26:B27"/>
    <mergeCell ref="C26:C27"/>
    <mergeCell ref="D26:D27"/>
    <mergeCell ref="A22:A25"/>
    <mergeCell ref="B22:B25"/>
    <mergeCell ref="D36:D37"/>
    <mergeCell ref="A36:A37"/>
    <mergeCell ref="B36:B37"/>
    <mergeCell ref="C36:C37"/>
    <mergeCell ref="A19:A21"/>
    <mergeCell ref="A53:A54"/>
    <mergeCell ref="B53:B54"/>
    <mergeCell ref="C53:C54"/>
    <mergeCell ref="B19:B21"/>
    <mergeCell ref="C19:C21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Іванова</cp:lastModifiedBy>
  <cp:lastPrinted>2017-05-22T15:56:38Z</cp:lastPrinted>
  <dcterms:created xsi:type="dcterms:W3CDTF">2010-12-11T08:40:46Z</dcterms:created>
  <dcterms:modified xsi:type="dcterms:W3CDTF">2017-05-25T14:41:53Z</dcterms:modified>
  <cp:category/>
  <cp:version/>
  <cp:contentType/>
  <cp:contentStatus/>
</cp:coreProperties>
</file>