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2" r:id="rId1"/>
    <sheet name="ЛИСТ 2" sheetId="4" r:id="rId2"/>
    <sheet name="Лист4" sheetId="5" r:id="rId3"/>
    <sheet name="Лист5" sheetId="6" r:id="rId4"/>
  </sheets>
  <calcPr calcId="124519"/>
</workbook>
</file>

<file path=xl/calcChain.xml><?xml version="1.0" encoding="utf-8"?>
<calcChain xmlns="http://schemas.openxmlformats.org/spreadsheetml/2006/main">
  <c r="M85" i="2"/>
  <c r="L13"/>
  <c r="P15"/>
  <c r="P17"/>
  <c r="P19"/>
  <c r="P21"/>
  <c r="P24"/>
  <c r="P25"/>
  <c r="P26"/>
  <c r="P27"/>
  <c r="P28"/>
  <c r="P32"/>
  <c r="P33"/>
  <c r="P34"/>
  <c r="P38"/>
  <c r="P39"/>
  <c r="P40"/>
  <c r="P43"/>
  <c r="P44"/>
  <c r="P45"/>
  <c r="P50"/>
  <c r="P51"/>
  <c r="P52"/>
  <c r="P56"/>
  <c r="P57"/>
  <c r="P58"/>
  <c r="P59"/>
  <c r="P63"/>
  <c r="P64"/>
  <c r="P65"/>
  <c r="P66"/>
  <c r="P70"/>
  <c r="P71"/>
  <c r="P72"/>
  <c r="P76"/>
  <c r="P77"/>
  <c r="P78"/>
  <c r="P82"/>
  <c r="P83"/>
  <c r="O85"/>
  <c r="P13"/>
  <c r="P85" s="1"/>
  <c r="I15"/>
  <c r="I24"/>
  <c r="I32"/>
  <c r="I33"/>
  <c r="I34"/>
  <c r="I38"/>
  <c r="I39"/>
  <c r="I40"/>
  <c r="I43"/>
  <c r="I44"/>
  <c r="I45"/>
  <c r="I50"/>
  <c r="I51"/>
  <c r="I52"/>
  <c r="I56"/>
  <c r="I57"/>
  <c r="I58"/>
  <c r="I59"/>
  <c r="I63"/>
  <c r="I64"/>
  <c r="I65"/>
  <c r="I66"/>
  <c r="I70"/>
  <c r="I71"/>
  <c r="I72"/>
  <c r="I76"/>
  <c r="I77"/>
  <c r="I78"/>
  <c r="I82"/>
  <c r="I13"/>
  <c r="R44"/>
  <c r="J44"/>
  <c r="L44" s="1"/>
  <c r="M44" s="1"/>
  <c r="R15"/>
  <c r="R24"/>
  <c r="R32"/>
  <c r="R33"/>
  <c r="R34"/>
  <c r="R38"/>
  <c r="R39"/>
  <c r="R40"/>
  <c r="R43"/>
  <c r="R45"/>
  <c r="R50"/>
  <c r="R51"/>
  <c r="R52"/>
  <c r="R56"/>
  <c r="R57"/>
  <c r="R58"/>
  <c r="R59"/>
  <c r="R63"/>
  <c r="R64"/>
  <c r="R65"/>
  <c r="R66"/>
  <c r="R70"/>
  <c r="R71"/>
  <c r="R72"/>
  <c r="R76"/>
  <c r="R77"/>
  <c r="R78"/>
  <c r="R82"/>
  <c r="F13"/>
  <c r="J13"/>
  <c r="Q85"/>
  <c r="R13"/>
  <c r="L17"/>
  <c r="L21"/>
  <c r="L59"/>
  <c r="J64"/>
  <c r="J65"/>
  <c r="J44" i="5"/>
  <c r="J33"/>
  <c r="J34" i="4"/>
  <c r="J32" i="2"/>
  <c r="J67" i="5"/>
  <c r="J72"/>
  <c r="J73"/>
  <c r="J78"/>
  <c r="J71"/>
  <c r="J50"/>
  <c r="J78" i="4"/>
  <c r="J71"/>
  <c r="J73"/>
  <c r="J51"/>
  <c r="J72" i="2"/>
  <c r="J70"/>
  <c r="J77"/>
  <c r="J50"/>
  <c r="L50" s="1"/>
  <c r="E100"/>
  <c r="P86"/>
  <c r="E101" i="4"/>
  <c r="E100" i="5"/>
  <c r="E87"/>
  <c r="F86"/>
  <c r="F86" i="4"/>
  <c r="E87"/>
  <c r="L28"/>
  <c r="L29"/>
  <c r="L30"/>
  <c r="K15"/>
  <c r="L15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7"/>
  <c r="L27" s="1"/>
  <c r="K31"/>
  <c r="L31" s="1"/>
  <c r="K32"/>
  <c r="L32" s="1"/>
  <c r="K33"/>
  <c r="L33" s="1"/>
  <c r="K37"/>
  <c r="L37" s="1"/>
  <c r="K38"/>
  <c r="L38" s="1"/>
  <c r="K39"/>
  <c r="L39" s="1"/>
  <c r="K43"/>
  <c r="L43" s="1"/>
  <c r="K44"/>
  <c r="L44" s="1"/>
  <c r="K48"/>
  <c r="L48" s="1"/>
  <c r="K49"/>
  <c r="L49" s="1"/>
  <c r="K50"/>
  <c r="L50" s="1"/>
  <c r="K54"/>
  <c r="L54" s="1"/>
  <c r="K55"/>
  <c r="L55" s="1"/>
  <c r="K56"/>
  <c r="L56" s="1"/>
  <c r="K61"/>
  <c r="L61" s="1"/>
  <c r="K62"/>
  <c r="L62" s="1"/>
  <c r="K63"/>
  <c r="L63" s="1"/>
  <c r="K68"/>
  <c r="L68" s="1"/>
  <c r="K69"/>
  <c r="L69" s="1"/>
  <c r="K70"/>
  <c r="L70" s="1"/>
  <c r="K74"/>
  <c r="L74" s="1"/>
  <c r="K75"/>
  <c r="L75" s="1"/>
  <c r="K76"/>
  <c r="L76" s="1"/>
  <c r="K80"/>
  <c r="L80" s="1"/>
  <c r="K81"/>
  <c r="L81" s="1"/>
  <c r="K82"/>
  <c r="L82" s="1"/>
  <c r="K84"/>
  <c r="L84" s="1"/>
  <c r="J83"/>
  <c r="K83" s="1"/>
  <c r="L83" s="1"/>
  <c r="I83"/>
  <c r="J79"/>
  <c r="I79"/>
  <c r="I78"/>
  <c r="K78" s="1"/>
  <c r="L78" s="1"/>
  <c r="J77"/>
  <c r="I77"/>
  <c r="K77" s="1"/>
  <c r="L77" s="1"/>
  <c r="I73"/>
  <c r="K73" s="1"/>
  <c r="L73" s="1"/>
  <c r="J72"/>
  <c r="I72"/>
  <c r="K72" s="1"/>
  <c r="L72" s="1"/>
  <c r="I71"/>
  <c r="K71" s="1"/>
  <c r="L71" s="1"/>
  <c r="J67"/>
  <c r="I67"/>
  <c r="K67" s="1"/>
  <c r="L67" s="1"/>
  <c r="J66"/>
  <c r="I66"/>
  <c r="K66" s="1"/>
  <c r="L66" s="1"/>
  <c r="J65"/>
  <c r="I65"/>
  <c r="K65" s="1"/>
  <c r="L65" s="1"/>
  <c r="J64"/>
  <c r="I64"/>
  <c r="K64" s="1"/>
  <c r="L64" s="1"/>
  <c r="I60"/>
  <c r="K60" s="1"/>
  <c r="L60" s="1"/>
  <c r="J59"/>
  <c r="I59"/>
  <c r="J58"/>
  <c r="I58"/>
  <c r="J57"/>
  <c r="I57"/>
  <c r="J53"/>
  <c r="I53"/>
  <c r="J52"/>
  <c r="I52"/>
  <c r="I51"/>
  <c r="K51" s="1"/>
  <c r="L51" s="1"/>
  <c r="J47"/>
  <c r="I47"/>
  <c r="K47" s="1"/>
  <c r="L47" s="1"/>
  <c r="J46"/>
  <c r="I46"/>
  <c r="K46" s="1"/>
  <c r="L46" s="1"/>
  <c r="J45"/>
  <c r="I45"/>
  <c r="K45" s="1"/>
  <c r="L45" s="1"/>
  <c r="J42"/>
  <c r="I42"/>
  <c r="K42" s="1"/>
  <c r="L42" s="1"/>
  <c r="J41"/>
  <c r="I41"/>
  <c r="K41" s="1"/>
  <c r="L41" s="1"/>
  <c r="J40"/>
  <c r="I40"/>
  <c r="K40" s="1"/>
  <c r="L40" s="1"/>
  <c r="J36"/>
  <c r="I36"/>
  <c r="K36" s="1"/>
  <c r="L36" s="1"/>
  <c r="J35"/>
  <c r="I35"/>
  <c r="K35" s="1"/>
  <c r="L35" s="1"/>
  <c r="I34"/>
  <c r="K34" s="1"/>
  <c r="L34" s="1"/>
  <c r="J26"/>
  <c r="I26"/>
  <c r="J16"/>
  <c r="I16"/>
  <c r="J14"/>
  <c r="J86" s="1"/>
  <c r="I14"/>
  <c r="G14"/>
  <c r="G86" s="1"/>
  <c r="J71" i="2"/>
  <c r="K85"/>
  <c r="J66"/>
  <c r="J58"/>
  <c r="J78"/>
  <c r="M28" i="5"/>
  <c r="M30"/>
  <c r="E88" i="6"/>
  <c r="E87"/>
  <c r="J84"/>
  <c r="I83"/>
  <c r="H83"/>
  <c r="J83" s="1"/>
  <c r="J82"/>
  <c r="J81"/>
  <c r="J80"/>
  <c r="I79"/>
  <c r="H79"/>
  <c r="I78"/>
  <c r="H78"/>
  <c r="I77"/>
  <c r="H77"/>
  <c r="J76"/>
  <c r="J75"/>
  <c r="J74"/>
  <c r="I73"/>
  <c r="H73"/>
  <c r="J73" s="1"/>
  <c r="I72"/>
  <c r="H72"/>
  <c r="J72" s="1"/>
  <c r="I71"/>
  <c r="H71"/>
  <c r="J71" s="1"/>
  <c r="J70"/>
  <c r="J69"/>
  <c r="J68"/>
  <c r="J67"/>
  <c r="H67"/>
  <c r="I66"/>
  <c r="H66"/>
  <c r="I65"/>
  <c r="H65"/>
  <c r="I64"/>
  <c r="H64"/>
  <c r="J63"/>
  <c r="J62"/>
  <c r="J61"/>
  <c r="I60"/>
  <c r="H60"/>
  <c r="J60" s="1"/>
  <c r="I59"/>
  <c r="H59"/>
  <c r="J59" s="1"/>
  <c r="I58"/>
  <c r="H58"/>
  <c r="J58" s="1"/>
  <c r="I57"/>
  <c r="H57"/>
  <c r="J57" s="1"/>
  <c r="J56"/>
  <c r="J55"/>
  <c r="J54"/>
  <c r="J53"/>
  <c r="I52"/>
  <c r="H52"/>
  <c r="J52" s="1"/>
  <c r="I51"/>
  <c r="H51"/>
  <c r="J51" s="1"/>
  <c r="I50"/>
  <c r="H50"/>
  <c r="J50" s="1"/>
  <c r="J49"/>
  <c r="J48"/>
  <c r="J47"/>
  <c r="I46"/>
  <c r="H46"/>
  <c r="I45"/>
  <c r="H45"/>
  <c r="I44"/>
  <c r="H44"/>
  <c r="J43"/>
  <c r="J42"/>
  <c r="I41"/>
  <c r="H41"/>
  <c r="I40"/>
  <c r="H40"/>
  <c r="I39"/>
  <c r="H39"/>
  <c r="J38"/>
  <c r="J37"/>
  <c r="J36"/>
  <c r="I35"/>
  <c r="H35"/>
  <c r="J35" s="1"/>
  <c r="I34"/>
  <c r="H34"/>
  <c r="J34" s="1"/>
  <c r="I33"/>
  <c r="H33"/>
  <c r="J33" s="1"/>
  <c r="J32"/>
  <c r="J31"/>
  <c r="J30"/>
  <c r="J26"/>
  <c r="I25"/>
  <c r="H25"/>
  <c r="J25" s="1"/>
  <c r="J24"/>
  <c r="J23"/>
  <c r="J22"/>
  <c r="J21"/>
  <c r="J20"/>
  <c r="J19"/>
  <c r="J18"/>
  <c r="J17"/>
  <c r="J16"/>
  <c r="I15"/>
  <c r="H15"/>
  <c r="J14"/>
  <c r="I13"/>
  <c r="H13"/>
  <c r="H86" s="1"/>
  <c r="N86" i="5"/>
  <c r="M29"/>
  <c r="M27"/>
  <c r="K14"/>
  <c r="M14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6"/>
  <c r="M26" s="1"/>
  <c r="K31"/>
  <c r="M31" s="1"/>
  <c r="K32"/>
  <c r="M32" s="1"/>
  <c r="K36"/>
  <c r="M36" s="1"/>
  <c r="K37"/>
  <c r="M37" s="1"/>
  <c r="K38"/>
  <c r="M38" s="1"/>
  <c r="K42"/>
  <c r="M42" s="1"/>
  <c r="K43"/>
  <c r="M43" s="1"/>
  <c r="K47"/>
  <c r="M47" s="1"/>
  <c r="K48"/>
  <c r="M48" s="1"/>
  <c r="K49"/>
  <c r="M49" s="1"/>
  <c r="K53"/>
  <c r="M53" s="1"/>
  <c r="K54"/>
  <c r="M54" s="1"/>
  <c r="K55"/>
  <c r="M55" s="1"/>
  <c r="K56"/>
  <c r="M56" s="1"/>
  <c r="K61"/>
  <c r="M61" s="1"/>
  <c r="K62"/>
  <c r="M62" s="1"/>
  <c r="K63"/>
  <c r="M63" s="1"/>
  <c r="K68"/>
  <c r="M68" s="1"/>
  <c r="K69"/>
  <c r="M69" s="1"/>
  <c r="K70"/>
  <c r="M70" s="1"/>
  <c r="K74"/>
  <c r="M74" s="1"/>
  <c r="K75"/>
  <c r="M75" s="1"/>
  <c r="K76"/>
  <c r="M76" s="1"/>
  <c r="K80"/>
  <c r="M80" s="1"/>
  <c r="K81"/>
  <c r="M81" s="1"/>
  <c r="K82"/>
  <c r="M82" s="1"/>
  <c r="K84"/>
  <c r="M84" s="1"/>
  <c r="J83"/>
  <c r="J79"/>
  <c r="J77"/>
  <c r="J66"/>
  <c r="J65"/>
  <c r="J64"/>
  <c r="J60"/>
  <c r="J59"/>
  <c r="J58"/>
  <c r="J57"/>
  <c r="J52"/>
  <c r="J51"/>
  <c r="J46"/>
  <c r="J45"/>
  <c r="J41"/>
  <c r="J40"/>
  <c r="J39"/>
  <c r="J35"/>
  <c r="J34"/>
  <c r="J25"/>
  <c r="J15"/>
  <c r="J13"/>
  <c r="L84"/>
  <c r="I83"/>
  <c r="L83" s="1"/>
  <c r="L82"/>
  <c r="L81"/>
  <c r="L80"/>
  <c r="I79"/>
  <c r="L79" s="1"/>
  <c r="I78"/>
  <c r="L78" s="1"/>
  <c r="I77"/>
  <c r="L77" s="1"/>
  <c r="L76"/>
  <c r="L75"/>
  <c r="L74"/>
  <c r="I73"/>
  <c r="K73" s="1"/>
  <c r="M73" s="1"/>
  <c r="I72"/>
  <c r="L72" s="1"/>
  <c r="I71"/>
  <c r="L71" s="1"/>
  <c r="L70"/>
  <c r="L69"/>
  <c r="L68"/>
  <c r="I67"/>
  <c r="L67" s="1"/>
  <c r="I66"/>
  <c r="L66" s="1"/>
  <c r="I65"/>
  <c r="L65" s="1"/>
  <c r="I64"/>
  <c r="L64" s="1"/>
  <c r="L63"/>
  <c r="L62"/>
  <c r="L61"/>
  <c r="I60"/>
  <c r="L60" s="1"/>
  <c r="I59"/>
  <c r="L59" s="1"/>
  <c r="I58"/>
  <c r="L58" s="1"/>
  <c r="I57"/>
  <c r="L57" s="1"/>
  <c r="L56"/>
  <c r="L55"/>
  <c r="L54"/>
  <c r="L53"/>
  <c r="I52"/>
  <c r="L52" s="1"/>
  <c r="I51"/>
  <c r="L51" s="1"/>
  <c r="I50"/>
  <c r="L50" s="1"/>
  <c r="L49"/>
  <c r="L48"/>
  <c r="L47"/>
  <c r="I46"/>
  <c r="L46" s="1"/>
  <c r="I45"/>
  <c r="L45" s="1"/>
  <c r="I44"/>
  <c r="L44" s="1"/>
  <c r="L43"/>
  <c r="L42"/>
  <c r="I41"/>
  <c r="L41" s="1"/>
  <c r="I40"/>
  <c r="L40" s="1"/>
  <c r="I39"/>
  <c r="L39" s="1"/>
  <c r="L38"/>
  <c r="L37"/>
  <c r="L36"/>
  <c r="I35"/>
  <c r="L35" s="1"/>
  <c r="I34"/>
  <c r="L34" s="1"/>
  <c r="I33"/>
  <c r="L33" s="1"/>
  <c r="I25"/>
  <c r="L25" s="1"/>
  <c r="L24"/>
  <c r="L23"/>
  <c r="L22"/>
  <c r="L21"/>
  <c r="L20"/>
  <c r="L19"/>
  <c r="L18"/>
  <c r="L17"/>
  <c r="L16"/>
  <c r="I15"/>
  <c r="L15" s="1"/>
  <c r="L14"/>
  <c r="I13"/>
  <c r="G13"/>
  <c r="G86" s="1"/>
  <c r="J56" i="2"/>
  <c r="J82"/>
  <c r="J76"/>
  <c r="L76" s="1"/>
  <c r="L65"/>
  <c r="J63"/>
  <c r="L63" s="1"/>
  <c r="J57"/>
  <c r="J52"/>
  <c r="J51"/>
  <c r="L51" s="1"/>
  <c r="J45"/>
  <c r="L45" s="1"/>
  <c r="M45" s="1"/>
  <c r="J43"/>
  <c r="J39"/>
  <c r="J40"/>
  <c r="L40" s="1"/>
  <c r="J38"/>
  <c r="J34"/>
  <c r="L34" s="1"/>
  <c r="J33"/>
  <c r="L33" s="1"/>
  <c r="J24"/>
  <c r="J15"/>
  <c r="L56"/>
  <c r="F85"/>
  <c r="M26"/>
  <c r="M27"/>
  <c r="M28"/>
  <c r="L15"/>
  <c r="M15" s="1"/>
  <c r="L19"/>
  <c r="M19" s="1"/>
  <c r="L25"/>
  <c r="L39"/>
  <c r="L43"/>
  <c r="L52"/>
  <c r="L57"/>
  <c r="L58"/>
  <c r="L64"/>
  <c r="L66"/>
  <c r="L70"/>
  <c r="L71"/>
  <c r="L78"/>
  <c r="L82"/>
  <c r="L83"/>
  <c r="L24" l="1"/>
  <c r="L38"/>
  <c r="L72"/>
  <c r="L77"/>
  <c r="K40" i="5"/>
  <c r="M40" s="1"/>
  <c r="K44"/>
  <c r="M44" s="1"/>
  <c r="K46"/>
  <c r="M46" s="1"/>
  <c r="K65"/>
  <c r="M65" s="1"/>
  <c r="K71"/>
  <c r="M71" s="1"/>
  <c r="I86" i="6"/>
  <c r="J15"/>
  <c r="J39"/>
  <c r="J40"/>
  <c r="J41"/>
  <c r="J44"/>
  <c r="J45"/>
  <c r="J46"/>
  <c r="J64"/>
  <c r="J65"/>
  <c r="J66"/>
  <c r="J77"/>
  <c r="J78"/>
  <c r="J79"/>
  <c r="I86" i="4"/>
  <c r="K16"/>
  <c r="L16" s="1"/>
  <c r="K26"/>
  <c r="L26" s="1"/>
  <c r="K52"/>
  <c r="L52" s="1"/>
  <c r="K53"/>
  <c r="L53" s="1"/>
  <c r="K57"/>
  <c r="L57" s="1"/>
  <c r="K58"/>
  <c r="L58" s="1"/>
  <c r="K59"/>
  <c r="L59" s="1"/>
  <c r="K79"/>
  <c r="L79" s="1"/>
  <c r="K39" i="5"/>
  <c r="M39" s="1"/>
  <c r="K41"/>
  <c r="M41" s="1"/>
  <c r="K45"/>
  <c r="M45" s="1"/>
  <c r="K64"/>
  <c r="M64" s="1"/>
  <c r="K66"/>
  <c r="M66" s="1"/>
  <c r="K83"/>
  <c r="M83" s="1"/>
  <c r="L32" i="2"/>
  <c r="K72" i="5"/>
  <c r="M72" s="1"/>
  <c r="K79"/>
  <c r="M79" s="1"/>
  <c r="K78"/>
  <c r="M78" s="1"/>
  <c r="K77"/>
  <c r="M77" s="1"/>
  <c r="L73"/>
  <c r="K67"/>
  <c r="M67" s="1"/>
  <c r="K60"/>
  <c r="M60" s="1"/>
  <c r="K59"/>
  <c r="M59" s="1"/>
  <c r="K58"/>
  <c r="M58" s="1"/>
  <c r="K57"/>
  <c r="M57" s="1"/>
  <c r="K52"/>
  <c r="M52" s="1"/>
  <c r="K51"/>
  <c r="M51" s="1"/>
  <c r="K50"/>
  <c r="M50" s="1"/>
  <c r="K35"/>
  <c r="M35" s="1"/>
  <c r="K34"/>
  <c r="M34" s="1"/>
  <c r="I86"/>
  <c r="K33"/>
  <c r="M33" s="1"/>
  <c r="K25"/>
  <c r="M25" s="1"/>
  <c r="J86"/>
  <c r="K15"/>
  <c r="M15" s="1"/>
  <c r="K13"/>
  <c r="K14" i="4"/>
  <c r="J85" i="2"/>
  <c r="J13" i="6"/>
  <c r="J86" s="1"/>
  <c r="L13" i="5"/>
  <c r="M25" i="2"/>
  <c r="M83"/>
  <c r="M82"/>
  <c r="M52"/>
  <c r="M51"/>
  <c r="M33"/>
  <c r="M21"/>
  <c r="M17"/>
  <c r="K86" i="5" l="1"/>
  <c r="M13"/>
  <c r="L14" i="4"/>
  <c r="K86"/>
  <c r="L86"/>
</calcChain>
</file>

<file path=xl/sharedStrings.xml><?xml version="1.0" encoding="utf-8"?>
<sst xmlns="http://schemas.openxmlformats.org/spreadsheetml/2006/main" count="332" uniqueCount="99">
  <si>
    <t xml:space="preserve">  "З А Т В Е Р Д Ж У Ю"                                                                           Штат у кількості_39_ штатних одиниць  з місячним фондом  заробітної плати  128671грн.60 кол. (Сто двадцять вісім тисяч шістсот сімдесят одна грн.60коп.                                     Начальник управління культури національностей, релігій та туризму Хмельницької обласної державної адміністрації                                                                      ___________________________________________І.М.Трунова                                                 (підпис керівника)                                   (ініціали і прізвище)  "_____"_______________ 2015 р.                                                               (число, місяць, рік.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</si>
  <si>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М.П.</t>
  </si>
  <si>
    <t>Хмельницька обласна бібліотека для дітей імені Т.Г.Шевченка</t>
  </si>
  <si>
    <t>№   з/п</t>
  </si>
  <si>
    <t>Назва структурного підрозділу та посад</t>
  </si>
  <si>
    <t>Кількість штатних посад</t>
  </si>
  <si>
    <t xml:space="preserve">Розряд </t>
  </si>
  <si>
    <t>Посадовий оклад</t>
  </si>
  <si>
    <t>Надбавки (грн.)</t>
  </si>
  <si>
    <t>Доплати за вислугу років</t>
  </si>
  <si>
    <t>Фонд зарплати за місяць</t>
  </si>
  <si>
    <t>Фонд зарплати за рік</t>
  </si>
  <si>
    <t xml:space="preserve"> по контракту</t>
  </si>
  <si>
    <t xml:space="preserve">за використання в роботі дезінфікувальних засобів </t>
  </si>
  <si>
    <t>Надбавка за особливі умови роботи постанова 1073 від 30.09.2009р. 50%</t>
  </si>
  <si>
    <t>Дирекція</t>
  </si>
  <si>
    <t>директор</t>
  </si>
  <si>
    <t xml:space="preserve"> </t>
  </si>
  <si>
    <t xml:space="preserve">заступник директора по науковій роботі </t>
  </si>
  <si>
    <t>16-5%</t>
  </si>
  <si>
    <t xml:space="preserve">заступник директора по господарській роботі </t>
  </si>
  <si>
    <t>головний бухгалтер</t>
  </si>
  <si>
    <t>16-10%</t>
  </si>
  <si>
    <t>бухгалтер І категорії</t>
  </si>
  <si>
    <t>Служба матеріально-технічного господарського обслуговування</t>
  </si>
  <si>
    <t>художник І категорії</t>
  </si>
  <si>
    <t>двірник</t>
  </si>
  <si>
    <t>гардеробниця</t>
  </si>
  <si>
    <t>прибиральниці</t>
  </si>
  <si>
    <t>електрик ІV розряду</t>
  </si>
  <si>
    <t>Відділ формування інформаційних потоків документів і матеріалів  для дітей</t>
  </si>
  <si>
    <t>завідуюча відділом</t>
  </si>
  <si>
    <t>провідний бібліотекар</t>
  </si>
  <si>
    <t xml:space="preserve">бібліотекар І категорії </t>
  </si>
  <si>
    <t xml:space="preserve">Відділ збереження, гігієни та реставрації документів та матеріалів </t>
  </si>
  <si>
    <t xml:space="preserve"> бібліотекар І категорії</t>
  </si>
  <si>
    <t xml:space="preserve">бібліотекар </t>
  </si>
  <si>
    <t>Відділ удосконалення методики і практики бібліотечної роботи з дітьми</t>
  </si>
  <si>
    <t>провідний методист</t>
  </si>
  <si>
    <t xml:space="preserve">методист-соціолог            І категорії </t>
  </si>
  <si>
    <t>Відділ забезпечення інформаційних та бібліографічних потреб користувачів</t>
  </si>
  <si>
    <t>головний бібліограф</t>
  </si>
  <si>
    <t>провідний бібліограф</t>
  </si>
  <si>
    <t>Відділ роботи з користувачами-учнями        1 - 4 класів</t>
  </si>
  <si>
    <t>бібліотекар І категорії</t>
  </si>
  <si>
    <t>Відділ роботи з користувачами-учнями        5 - 9 класів</t>
  </si>
  <si>
    <t>бібліотекар ІІ категорії</t>
  </si>
  <si>
    <t xml:space="preserve">бібліотекар ІІ категорії </t>
  </si>
  <si>
    <t>Відділ мистецтв</t>
  </si>
  <si>
    <t>Відділ інновацій, реклами та організації дозвілля</t>
  </si>
  <si>
    <t>Сектор інформаційних технологій і електронних ресурсів</t>
  </si>
  <si>
    <t>Завідуюча сектором</t>
  </si>
  <si>
    <t xml:space="preserve"> інженер </t>
  </si>
  <si>
    <t>Всього:</t>
  </si>
  <si>
    <t xml:space="preserve">Директор обласної бібліотеки для дітей імені Т.Г.Шевченка </t>
  </si>
  <si>
    <t xml:space="preserve">            _______________________________В.Ю.Черноус </t>
  </si>
  <si>
    <t>Головний бухгалтер</t>
  </si>
  <si>
    <t>_______________________________Ю.В.Бондаренко</t>
  </si>
  <si>
    <t>_______________І.В.Хитрук</t>
  </si>
  <si>
    <t>"____"_____________2016 р.</t>
  </si>
  <si>
    <r>
      <rPr>
        <b/>
        <sz val="9"/>
        <color theme="1"/>
        <rFont val="Calibri"/>
        <family val="2"/>
        <charset val="204"/>
        <scheme val="minor"/>
      </rPr>
      <t xml:space="preserve">              ПОГОДЖЕНО                                 </t>
    </r>
    <r>
      <rPr>
        <sz val="9"/>
        <color theme="1"/>
        <rFont val="Calibri"/>
        <family val="2"/>
        <charset val="204"/>
        <scheme val="minor"/>
      </rPr>
      <t>Заступник голови Хмельницької обласної Ради</t>
    </r>
  </si>
  <si>
    <t xml:space="preserve">                                                                               Ш Т А Т Н И Й  Р О З П И С                                                                           </t>
  </si>
  <si>
    <t xml:space="preserve">Штат у кількості 39 штатних одиниць з місячним фондом заробітньої плати 128671,60 грн.(Сто двадцять вісім шістсот сімдесят одна грн.60коп.)                                                                                              Начальник управління культури національностей та релігій та туризму  Хмельницької обласної державної адміністрації                                                                      ______________________________________________І.М.Трунова                                                      (підпис керівника)                                                 (ініціали і прізвище)  "_____"_______________ 2016 р.                                                               (число, місяць, рік. )                                             </t>
  </si>
  <si>
    <t xml:space="preserve">    на  01 грудень 2016  року.</t>
  </si>
  <si>
    <t>бібліотекар категорії</t>
  </si>
  <si>
    <r>
      <rPr>
        <b/>
        <sz val="9"/>
        <color theme="1"/>
        <rFont val="Calibri"/>
        <family val="2"/>
        <charset val="204"/>
        <scheme val="minor"/>
      </rPr>
      <t xml:space="preserve">              ПОГОДЖЕНО                                 Г</t>
    </r>
    <r>
      <rPr>
        <sz val="9"/>
        <color theme="1"/>
        <rFont val="Calibri"/>
        <family val="2"/>
        <charset val="204"/>
        <scheme val="minor"/>
      </rPr>
      <t>олова Хмельницької обласної Ради</t>
    </r>
  </si>
  <si>
    <t xml:space="preserve">_______________ </t>
  </si>
  <si>
    <t>_______________М.В.Загородний</t>
  </si>
  <si>
    <t>Відділ роботи з користувачами-учнями             1 - 4 класів</t>
  </si>
  <si>
    <t>Відділ роботи з користувачами-учнями             5 - 9 класів</t>
  </si>
  <si>
    <t>____________________________________________Ю.В.Бондаренко</t>
  </si>
  <si>
    <t>____________________________________________ Ю.В.Бондаренко</t>
  </si>
  <si>
    <t>____________________________________Ю.В.Бондаренко</t>
  </si>
  <si>
    <t>___________________________________В.Ю.Черноус</t>
  </si>
  <si>
    <t>Примітка</t>
  </si>
  <si>
    <t>"____"_____________2017р.</t>
  </si>
  <si>
    <t xml:space="preserve">Штат у кількості 39 штатних одиниць з місячним фондом заробітньої плати 200537,50 грн.(Двісті тисяч п'ятсот тридцять сім  грн.50 коп.)                                                                                              Начальник управління культури, національностей,  релігій та туризму  Хмельницької обласної державної адміністрації                                                                      ______________________________________________І.М.Трунова                                                      (підпис керівника)                                                 (ініціали і прізвище)                                 "_____"_______________ 2017 р.                                                                                                                                                                (число, місяць, рік. )                                             </t>
  </si>
  <si>
    <r>
      <rPr>
        <b/>
        <sz val="10"/>
        <color theme="1"/>
        <rFont val="Calibri"/>
        <family val="2"/>
        <charset val="204"/>
        <scheme val="minor"/>
      </rPr>
      <t xml:space="preserve">              ПОГОДЖЕНО                                                                 Г</t>
    </r>
    <r>
      <rPr>
        <sz val="10"/>
        <color theme="1"/>
        <rFont val="Calibri"/>
        <family val="2"/>
        <charset val="204"/>
        <scheme val="minor"/>
      </rPr>
      <t>олова Хмельницької обласної Ради</t>
    </r>
  </si>
  <si>
    <t>методист-соціолог   І кат</t>
  </si>
  <si>
    <t>Головний бібліотекар</t>
  </si>
  <si>
    <t xml:space="preserve">    на  01 січня 2019 року.</t>
  </si>
  <si>
    <t xml:space="preserve">    на  01 січня 2020  року.</t>
  </si>
  <si>
    <t>"____"_____________2020р.</t>
  </si>
  <si>
    <t>М/Д</t>
  </si>
  <si>
    <t>СТИМ</t>
  </si>
  <si>
    <t>З/та</t>
  </si>
  <si>
    <t>РАЗОМ</t>
  </si>
  <si>
    <t>З/ТА</t>
  </si>
  <si>
    <t>ДО МІН</t>
  </si>
  <si>
    <t xml:space="preserve"> бібліотекар Ікатег</t>
  </si>
  <si>
    <t xml:space="preserve">    на  01 січня  2018року.</t>
  </si>
  <si>
    <t>Надбавки та доплати (грн.)</t>
  </si>
  <si>
    <t>Доплата за вислугу років</t>
  </si>
  <si>
    <t>головний бібліотекар</t>
  </si>
  <si>
    <t xml:space="preserve">Надбавка за особливі умови роботи постанова 1073 від 30.09.2009р. </t>
  </si>
  <si>
    <t>за почесне звання  (заслужений)України</t>
  </si>
  <si>
    <t xml:space="preserve">  З А Т В Е Р Д Ж У Ю                                                                           Штат у кількості_39_ штатних одиниць  з місячним фондом  заробітної плати  128671грн.60 кол. (Сто двадцять вісім тисяч шістсот сімдесят одна грн.60коп.                                     Начальник управління культури національностей, релігій та туризму Хмельницької обласної державної адміністрації                                                                      ___________________________________________І.М.Трунова                                                 (підпис керівника)                                   (ініціали і прізвище)  "_____"_______________ 2015 р.                                                               (число, місяць, рік.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</si>
  <si>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04"/>
        <scheme val="minor"/>
      </rPr>
      <t xml:space="preserve">              ПОГОДЖЕНО                                                                 Г</t>
    </r>
    <r>
      <rPr>
        <sz val="10"/>
        <color theme="1"/>
        <rFont val="Calibri"/>
        <family val="2"/>
        <charset val="204"/>
        <scheme val="minor"/>
      </rPr>
      <t>олова Хмельницької обласної ради        ___________________М.В.Загородний             "______"__________________2018р.</t>
    </r>
  </si>
  <si>
    <t>Штат у кількості 39 штатних одиниць з місячним фондом заробітньої плати 212732,83 грн.(Двісті дванадцять  тисяч сімсот тридцять дві  грн.83 коп.)  Начальник управління культури, національностей,  релігій та туризму  Хмельницької обласної державної адміністрації                                                                      ______________________________________________І.М.Трунова                                                      (підпис керівника)                                                 (ініціали і прізвище)                                 "_____"_______________ 2018 р.                                                                                                                                                               (число, місяць, рік. )                                             М.П.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</si>
</sst>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0" fillId="0" borderId="0" xfId="0" applyBorder="1"/>
    <xf numFmtId="0" fontId="1" fillId="0" borderId="0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0" fillId="0" borderId="0" xfId="0" applyNumberFormat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0" fillId="0" borderId="4" xfId="0" applyBorder="1"/>
    <xf numFmtId="2" fontId="0" fillId="0" borderId="4" xfId="0" applyNumberFormat="1" applyBorder="1"/>
    <xf numFmtId="2" fontId="1" fillId="0" borderId="4" xfId="0" applyNumberFormat="1" applyFont="1" applyBorder="1"/>
    <xf numFmtId="0" fontId="0" fillId="0" borderId="6" xfId="0" applyBorder="1"/>
    <xf numFmtId="0" fontId="0" fillId="0" borderId="3" xfId="0" applyBorder="1"/>
    <xf numFmtId="2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6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0" xfId="0" applyBorder="1" applyAlignment="1"/>
    <xf numFmtId="0" fontId="1" fillId="0" borderId="1" xfId="0" applyFont="1" applyBorder="1"/>
    <xf numFmtId="0" fontId="4" fillId="0" borderId="3" xfId="0" applyFont="1" applyBorder="1" applyAlignment="1">
      <alignment vertical="center"/>
    </xf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vertical="top"/>
    </xf>
    <xf numFmtId="0" fontId="9" fillId="0" borderId="1" xfId="0" applyFont="1" applyBorder="1"/>
    <xf numFmtId="0" fontId="0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/>
    <xf numFmtId="0" fontId="1" fillId="0" borderId="0" xfId="0" applyFont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0" xfId="0"/>
    <xf numFmtId="0" fontId="0" fillId="0" borderId="0" xfId="0" applyBorder="1" applyAlignment="1">
      <alignment wrapText="1" shrinkToFit="1"/>
    </xf>
    <xf numFmtId="0" fontId="1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0" fillId="0" borderId="12" xfId="0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3" xfId="0" applyFont="1" applyBorder="1"/>
    <xf numFmtId="0" fontId="0" fillId="0" borderId="13" xfId="0" applyFont="1" applyBorder="1"/>
    <xf numFmtId="0" fontId="0" fillId="0" borderId="2" xfId="0" applyFont="1" applyBorder="1"/>
    <xf numFmtId="0" fontId="0" fillId="0" borderId="1" xfId="0" applyFill="1" applyBorder="1"/>
    <xf numFmtId="2" fontId="0" fillId="0" borderId="4" xfId="0" applyNumberFormat="1" applyBorder="1" applyAlignment="1">
      <alignment horizontal="right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11" xfId="0" applyBorder="1" applyAlignment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72"/>
  <sheetViews>
    <sheetView tabSelected="1" topLeftCell="C10" workbookViewId="0">
      <selection activeCell="J13" sqref="J13"/>
    </sheetView>
  </sheetViews>
  <sheetFormatPr defaultRowHeight="14.5"/>
  <cols>
    <col min="1" max="1" width="5.6328125" customWidth="1"/>
    <col min="2" max="2" width="24.90625" customWidth="1"/>
    <col min="3" max="3" width="7.90625" customWidth="1"/>
    <col min="4" max="4" width="6.6328125" customWidth="1"/>
    <col min="5" max="5" width="10" customWidth="1"/>
    <col min="6" max="6" width="8" customWidth="1"/>
    <col min="7" max="7" width="8" style="72" customWidth="1"/>
    <col min="8" max="8" width="9.54296875" customWidth="1"/>
    <col min="9" max="9" width="9" customWidth="1"/>
    <col min="10" max="10" width="8.90625" customWidth="1"/>
    <col min="11" max="11" width="8.984375E-2" hidden="1" customWidth="1"/>
    <col min="12" max="12" width="11.08984375" customWidth="1"/>
    <col min="13" max="13" width="10.54296875" customWidth="1"/>
    <col min="14" max="14" width="10" customWidth="1"/>
    <col min="15" max="15" width="8.7265625" customWidth="1"/>
    <col min="16" max="16" width="10.6328125" customWidth="1"/>
  </cols>
  <sheetData>
    <row r="1" spans="1:68" ht="6.7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51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</row>
    <row r="2" spans="1:68" ht="13.5" customHeight="1">
      <c r="A2" s="86"/>
      <c r="B2" s="110"/>
      <c r="C2" s="110"/>
      <c r="D2" s="110"/>
      <c r="E2" s="110"/>
      <c r="F2" s="110"/>
      <c r="G2" s="110"/>
      <c r="H2" s="110"/>
      <c r="I2" s="15" t="s">
        <v>96</v>
      </c>
      <c r="J2" s="16"/>
      <c r="K2" s="69"/>
      <c r="L2" s="68"/>
      <c r="M2" s="73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</row>
    <row r="3" spans="1:68" ht="111.75" customHeight="1">
      <c r="A3" s="14"/>
      <c r="B3" s="108" t="s">
        <v>97</v>
      </c>
      <c r="C3" s="108"/>
      <c r="D3" s="86"/>
      <c r="E3" s="86"/>
      <c r="F3" s="109" t="s">
        <v>98</v>
      </c>
      <c r="G3" s="109"/>
      <c r="H3" s="109"/>
      <c r="I3" s="109"/>
      <c r="J3" s="109"/>
      <c r="K3" s="109"/>
      <c r="L3" s="109"/>
      <c r="M3" s="109"/>
      <c r="N3" s="39"/>
      <c r="O3" s="62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68" ht="15.75" customHeight="1">
      <c r="A4" s="14"/>
      <c r="B4" s="107"/>
      <c r="C4" s="107"/>
      <c r="D4" s="107"/>
      <c r="E4" s="107"/>
      <c r="F4" s="107"/>
      <c r="G4" s="107"/>
      <c r="H4" s="107"/>
      <c r="I4" s="107"/>
      <c r="J4" s="14"/>
      <c r="K4" s="14"/>
      <c r="L4" s="39"/>
      <c r="M4" s="5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</row>
    <row r="5" spans="1:68" ht="18.5">
      <c r="A5" s="14"/>
      <c r="B5" s="95" t="s">
        <v>61</v>
      </c>
      <c r="C5" s="95"/>
      <c r="D5" s="95"/>
      <c r="E5" s="95"/>
      <c r="F5" s="95"/>
      <c r="G5" s="95"/>
      <c r="H5" s="95"/>
      <c r="I5" s="95"/>
      <c r="J5" s="95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</row>
    <row r="6" spans="1:68" ht="15.5">
      <c r="A6" s="14"/>
      <c r="B6" s="14"/>
      <c r="C6" s="14"/>
      <c r="D6" s="96" t="s">
        <v>90</v>
      </c>
      <c r="E6" s="96"/>
      <c r="F6" s="96"/>
      <c r="G6" s="96"/>
      <c r="H6" s="9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68" ht="21" customHeight="1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14"/>
      <c r="O7" s="14"/>
      <c r="P7" s="39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</row>
    <row r="8" spans="1:68" ht="16.5" customHeight="1">
      <c r="A8" s="99" t="s">
        <v>3</v>
      </c>
      <c r="B8" s="92" t="s">
        <v>4</v>
      </c>
      <c r="C8" s="101" t="s">
        <v>5</v>
      </c>
      <c r="D8" s="103" t="s">
        <v>6</v>
      </c>
      <c r="E8" s="101" t="s">
        <v>7</v>
      </c>
      <c r="F8" s="89" t="s">
        <v>91</v>
      </c>
      <c r="G8" s="89"/>
      <c r="H8" s="90"/>
      <c r="I8" s="90"/>
      <c r="J8" s="91"/>
      <c r="K8" s="35"/>
      <c r="L8" s="92" t="s">
        <v>10</v>
      </c>
      <c r="M8" s="105" t="s">
        <v>11</v>
      </c>
      <c r="N8" s="97" t="s">
        <v>74</v>
      </c>
      <c r="O8" s="43"/>
      <c r="P8" s="9"/>
      <c r="Q8" s="9"/>
      <c r="R8" s="9"/>
    </row>
    <row r="9" spans="1:68" ht="85.25" customHeight="1">
      <c r="A9" s="99"/>
      <c r="B9" s="100"/>
      <c r="C9" s="102"/>
      <c r="D9" s="104"/>
      <c r="E9" s="102"/>
      <c r="F9" s="38" t="s">
        <v>12</v>
      </c>
      <c r="G9" s="74" t="s">
        <v>95</v>
      </c>
      <c r="H9" s="33" t="s">
        <v>13</v>
      </c>
      <c r="I9" s="33" t="s">
        <v>94</v>
      </c>
      <c r="J9" s="33" t="s">
        <v>92</v>
      </c>
      <c r="K9" s="35"/>
      <c r="L9" s="93"/>
      <c r="M9" s="106"/>
      <c r="N9" s="98"/>
      <c r="O9" s="43"/>
      <c r="P9" s="1"/>
      <c r="Q9" s="1"/>
      <c r="R9" s="1"/>
    </row>
    <row r="10" spans="1:68">
      <c r="A10" s="5">
        <v>1</v>
      </c>
      <c r="B10" s="5">
        <v>2</v>
      </c>
      <c r="C10" s="5">
        <v>3</v>
      </c>
      <c r="D10" s="36">
        <v>4</v>
      </c>
      <c r="E10" s="34">
        <v>5</v>
      </c>
      <c r="F10" s="37">
        <v>6</v>
      </c>
      <c r="G10" s="71">
        <v>7</v>
      </c>
      <c r="H10" s="34">
        <v>8</v>
      </c>
      <c r="I10" s="34">
        <v>9</v>
      </c>
      <c r="J10" s="34">
        <v>10</v>
      </c>
      <c r="K10" s="5"/>
      <c r="L10" s="5"/>
      <c r="M10" s="36">
        <v>12</v>
      </c>
      <c r="N10" s="9"/>
      <c r="O10" s="43"/>
      <c r="P10" s="1"/>
      <c r="Q10" s="1"/>
      <c r="R10" s="1"/>
    </row>
    <row r="11" spans="1:68">
      <c r="A11" s="5">
        <v>1</v>
      </c>
      <c r="B11" s="5" t="s">
        <v>15</v>
      </c>
      <c r="C11" s="1"/>
      <c r="D11" s="1"/>
      <c r="E11" s="8"/>
      <c r="F11" s="9"/>
      <c r="G11" s="9"/>
      <c r="H11" s="1"/>
      <c r="I11" s="1"/>
      <c r="J11" s="1"/>
      <c r="K11" s="1"/>
      <c r="L11" s="1"/>
      <c r="M11" s="40"/>
      <c r="N11" s="9"/>
      <c r="O11" s="43"/>
      <c r="P11" s="1"/>
      <c r="Q11" s="1"/>
      <c r="R11" s="1"/>
    </row>
    <row r="12" spans="1:68" ht="7.25" customHeight="1">
      <c r="A12" s="5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40"/>
      <c r="N12" s="9"/>
      <c r="O12" s="43"/>
      <c r="P12" s="1"/>
      <c r="Q12" s="1"/>
      <c r="R12" s="1"/>
    </row>
    <row r="13" spans="1:68">
      <c r="A13" s="5"/>
      <c r="B13" s="1" t="s">
        <v>16</v>
      </c>
      <c r="C13" s="4">
        <v>1</v>
      </c>
      <c r="D13" s="4">
        <v>16</v>
      </c>
      <c r="E13" s="7">
        <v>4916</v>
      </c>
      <c r="F13" s="7">
        <f>PRODUCT(E13,0.5)</f>
        <v>2458</v>
      </c>
      <c r="G13" s="7">
        <v>983.2</v>
      </c>
      <c r="H13" s="7"/>
      <c r="I13" s="7">
        <f>PRODUCT(E13,0.382)</f>
        <v>1877.912</v>
      </c>
      <c r="J13" s="7">
        <f>PRODUCT(E13,0.3)</f>
        <v>1474.8</v>
      </c>
      <c r="K13" s="7"/>
      <c r="L13" s="7">
        <f>SUM(E13:J13)</f>
        <v>11709.912</v>
      </c>
      <c r="M13" s="85">
        <v>140518.92000000001</v>
      </c>
      <c r="N13" s="9"/>
      <c r="O13" s="9"/>
      <c r="P13" s="7">
        <f>PRODUCT(L13,12)</f>
        <v>140518.94400000002</v>
      </c>
      <c r="Q13" s="1">
        <v>1880</v>
      </c>
      <c r="R13" s="1">
        <f>PRODUCT(Q13,1/E13,100)</f>
        <v>38.242473555736375</v>
      </c>
    </row>
    <row r="14" spans="1:68" ht="9.75" customHeight="1">
      <c r="A14" s="5"/>
      <c r="B14" s="1" t="s">
        <v>17</v>
      </c>
      <c r="C14" s="4"/>
      <c r="D14" s="4"/>
      <c r="E14" s="7"/>
      <c r="F14" s="7"/>
      <c r="G14" s="7"/>
      <c r="H14" s="7"/>
      <c r="I14" s="7"/>
      <c r="J14" s="7"/>
      <c r="K14" s="7"/>
      <c r="L14" s="7"/>
      <c r="M14" s="85"/>
      <c r="N14" s="9"/>
      <c r="O14" s="9"/>
      <c r="P14" s="7"/>
      <c r="Q14" s="1"/>
      <c r="R14" s="9"/>
    </row>
    <row r="15" spans="1:68" ht="28.5" customHeight="1">
      <c r="A15" s="5"/>
      <c r="B15" s="2" t="s">
        <v>18</v>
      </c>
      <c r="C15" s="4">
        <v>1</v>
      </c>
      <c r="D15" s="4" t="s">
        <v>19</v>
      </c>
      <c r="E15" s="7">
        <v>4670</v>
      </c>
      <c r="F15" s="7"/>
      <c r="G15" s="7"/>
      <c r="H15" s="7"/>
      <c r="I15" s="7">
        <f>PRODUCT(E15,0.382)</f>
        <v>1783.94</v>
      </c>
      <c r="J15" s="7">
        <f t="shared" ref="J15" si="0">PRODUCT(E15,0.3)</f>
        <v>1401</v>
      </c>
      <c r="K15" s="7"/>
      <c r="L15" s="7">
        <f t="shared" ref="L15:L76" si="1">SUM(E15:J15)</f>
        <v>7854.9400000000005</v>
      </c>
      <c r="M15" s="85">
        <f t="shared" ref="M15:M52" si="2">PRODUCT(L15,12)</f>
        <v>94259.28</v>
      </c>
      <c r="N15" s="9"/>
      <c r="O15" s="9"/>
      <c r="P15" s="7">
        <f t="shared" ref="P15:P77" si="3">PRODUCT(L15,12)</f>
        <v>94259.28</v>
      </c>
      <c r="Q15" s="1">
        <v>1786</v>
      </c>
      <c r="R15" s="9">
        <f t="shared" ref="R15:R78" si="4">PRODUCT(Q15,1/E15,100)</f>
        <v>38.244111349036402</v>
      </c>
    </row>
    <row r="16" spans="1:68" ht="9.75" customHeight="1">
      <c r="A16" s="5"/>
      <c r="B16" s="1"/>
      <c r="C16" s="4"/>
      <c r="D16" s="4"/>
      <c r="E16" s="7"/>
      <c r="F16" s="7"/>
      <c r="G16" s="7"/>
      <c r="H16" s="7"/>
      <c r="I16" s="7"/>
      <c r="J16" s="7"/>
      <c r="K16" s="7">
        <v>0</v>
      </c>
      <c r="L16" s="7"/>
      <c r="M16" s="85"/>
      <c r="N16" s="9"/>
      <c r="O16" s="9"/>
      <c r="P16" s="7"/>
      <c r="Q16" s="1"/>
      <c r="R16" s="9"/>
    </row>
    <row r="17" spans="1:18" ht="27" customHeight="1">
      <c r="A17" s="5"/>
      <c r="B17" s="2" t="s">
        <v>20</v>
      </c>
      <c r="C17" s="4">
        <v>1</v>
      </c>
      <c r="D17" s="4" t="s">
        <v>19</v>
      </c>
      <c r="E17" s="7">
        <v>4670</v>
      </c>
      <c r="F17" s="7"/>
      <c r="G17" s="7"/>
      <c r="H17" s="7"/>
      <c r="I17" s="7"/>
      <c r="J17" s="7"/>
      <c r="K17" s="7"/>
      <c r="L17" s="7">
        <f t="shared" si="1"/>
        <v>4670</v>
      </c>
      <c r="M17" s="85">
        <f t="shared" si="2"/>
        <v>56040</v>
      </c>
      <c r="N17" s="9"/>
      <c r="O17" s="9"/>
      <c r="P17" s="7">
        <f t="shared" si="3"/>
        <v>56040</v>
      </c>
      <c r="Q17" s="1"/>
      <c r="R17" s="9"/>
    </row>
    <row r="18" spans="1:18" ht="10.5" customHeight="1">
      <c r="A18" s="5"/>
      <c r="B18" s="1"/>
      <c r="C18" s="4"/>
      <c r="D18" s="4"/>
      <c r="E18" s="7"/>
      <c r="F18" s="7"/>
      <c r="G18" s="7"/>
      <c r="H18" s="7"/>
      <c r="I18" s="7"/>
      <c r="J18" s="7"/>
      <c r="K18" s="7">
        <v>0</v>
      </c>
      <c r="L18" s="7"/>
      <c r="M18" s="85"/>
      <c r="N18" s="9"/>
      <c r="O18" s="9"/>
      <c r="P18" s="7"/>
      <c r="Q18" s="1"/>
      <c r="R18" s="9"/>
    </row>
    <row r="19" spans="1:18">
      <c r="A19" s="5"/>
      <c r="B19" s="1" t="s">
        <v>21</v>
      </c>
      <c r="C19" s="4">
        <v>1</v>
      </c>
      <c r="D19" s="4" t="s">
        <v>22</v>
      </c>
      <c r="E19" s="7">
        <v>4424</v>
      </c>
      <c r="F19" s="7"/>
      <c r="G19" s="7"/>
      <c r="H19" s="7"/>
      <c r="I19" s="7"/>
      <c r="J19" s="7"/>
      <c r="K19" s="7"/>
      <c r="L19" s="7">
        <f t="shared" si="1"/>
        <v>4424</v>
      </c>
      <c r="M19" s="85">
        <f t="shared" si="2"/>
        <v>53088</v>
      </c>
      <c r="N19" s="9"/>
      <c r="O19" s="9"/>
      <c r="P19" s="7">
        <f t="shared" si="3"/>
        <v>53088</v>
      </c>
      <c r="Q19" s="1"/>
      <c r="R19" s="9"/>
    </row>
    <row r="20" spans="1:18" ht="10.5" customHeight="1">
      <c r="A20" s="5"/>
      <c r="B20" s="1"/>
      <c r="C20" s="4"/>
      <c r="D20" s="4"/>
      <c r="E20" s="7"/>
      <c r="F20" s="7"/>
      <c r="G20" s="7"/>
      <c r="H20" s="7"/>
      <c r="I20" s="7"/>
      <c r="J20" s="7"/>
      <c r="K20" s="7">
        <v>0</v>
      </c>
      <c r="L20" s="7"/>
      <c r="M20" s="85"/>
      <c r="N20" s="9"/>
      <c r="O20" s="9"/>
      <c r="P20" s="7"/>
      <c r="Q20" s="1"/>
      <c r="R20" s="9"/>
    </row>
    <row r="21" spans="1:18">
      <c r="A21" s="5"/>
      <c r="B21" s="1" t="s">
        <v>23</v>
      </c>
      <c r="C21" s="4">
        <v>1</v>
      </c>
      <c r="D21" s="4">
        <v>9</v>
      </c>
      <c r="E21" s="7">
        <v>3048</v>
      </c>
      <c r="F21" s="7"/>
      <c r="G21" s="7"/>
      <c r="H21" s="7"/>
      <c r="I21" s="7"/>
      <c r="J21" s="7"/>
      <c r="K21" s="7"/>
      <c r="L21" s="45">
        <f t="shared" si="1"/>
        <v>3048</v>
      </c>
      <c r="M21" s="85">
        <f t="shared" si="2"/>
        <v>36576</v>
      </c>
      <c r="N21" s="9"/>
      <c r="O21" s="84">
        <v>675</v>
      </c>
      <c r="P21" s="7">
        <f t="shared" si="3"/>
        <v>36576</v>
      </c>
      <c r="Q21" s="1"/>
      <c r="R21" s="9"/>
    </row>
    <row r="22" spans="1:18" ht="46.25" customHeight="1">
      <c r="A22" s="5">
        <v>2</v>
      </c>
      <c r="B22" s="6" t="s">
        <v>24</v>
      </c>
      <c r="C22" s="4"/>
      <c r="D22" s="4"/>
      <c r="E22" s="7"/>
      <c r="F22" s="7"/>
      <c r="G22" s="7"/>
      <c r="H22" s="7"/>
      <c r="I22" s="7"/>
      <c r="J22" s="7"/>
      <c r="K22" s="7"/>
      <c r="L22" s="7"/>
      <c r="M22" s="85"/>
      <c r="N22" s="9"/>
      <c r="O22" s="9"/>
      <c r="P22" s="7"/>
      <c r="Q22" s="1"/>
      <c r="R22" s="9"/>
    </row>
    <row r="23" spans="1:18" ht="6.65" customHeight="1">
      <c r="A23" s="5"/>
      <c r="B23" s="1"/>
      <c r="C23" s="4"/>
      <c r="D23" s="4"/>
      <c r="E23" s="7"/>
      <c r="F23" s="7"/>
      <c r="G23" s="7"/>
      <c r="H23" s="7"/>
      <c r="I23" s="7"/>
      <c r="J23" s="7"/>
      <c r="K23" s="7">
        <v>0</v>
      </c>
      <c r="L23" s="7"/>
      <c r="M23" s="85"/>
      <c r="N23" s="9"/>
      <c r="O23" s="9"/>
      <c r="P23" s="7"/>
      <c r="Q23" s="1"/>
      <c r="R23" s="9"/>
    </row>
    <row r="24" spans="1:18">
      <c r="A24" s="17"/>
      <c r="B24" s="1" t="s">
        <v>25</v>
      </c>
      <c r="C24" s="4">
        <v>1</v>
      </c>
      <c r="D24" s="4">
        <v>11</v>
      </c>
      <c r="E24" s="7">
        <v>3471</v>
      </c>
      <c r="F24" s="7"/>
      <c r="G24" s="7"/>
      <c r="H24" s="7"/>
      <c r="I24" s="7">
        <f>PRODUCT(E24,0.382)</f>
        <v>1325.922</v>
      </c>
      <c r="J24" s="7">
        <f>PRODUCT(E24,0.1)</f>
        <v>347.1</v>
      </c>
      <c r="K24" s="7">
        <v>3190.4</v>
      </c>
      <c r="L24" s="7">
        <f t="shared" si="1"/>
        <v>5144.0220000000008</v>
      </c>
      <c r="M24" s="85">
        <v>61728.24</v>
      </c>
      <c r="N24" s="9"/>
      <c r="O24" s="9"/>
      <c r="P24" s="7">
        <f t="shared" si="3"/>
        <v>61728.26400000001</v>
      </c>
      <c r="Q24" s="1">
        <v>1327.9</v>
      </c>
      <c r="R24" s="9">
        <f t="shared" si="4"/>
        <v>38.256986459233651</v>
      </c>
    </row>
    <row r="25" spans="1:18">
      <c r="A25" s="5"/>
      <c r="B25" s="1" t="s">
        <v>26</v>
      </c>
      <c r="C25" s="4">
        <v>1</v>
      </c>
      <c r="D25" s="4">
        <v>2</v>
      </c>
      <c r="E25" s="7">
        <v>1921</v>
      </c>
      <c r="F25" s="7"/>
      <c r="G25" s="7"/>
      <c r="H25" s="7"/>
      <c r="I25" s="7"/>
      <c r="J25" s="7"/>
      <c r="K25" s="7">
        <v>1720.5</v>
      </c>
      <c r="L25" s="45">
        <f t="shared" si="1"/>
        <v>1921</v>
      </c>
      <c r="M25" s="85">
        <f t="shared" si="2"/>
        <v>23052</v>
      </c>
      <c r="N25" s="9"/>
      <c r="O25" s="9">
        <v>1802</v>
      </c>
      <c r="P25" s="7">
        <f t="shared" si="3"/>
        <v>23052</v>
      </c>
      <c r="Q25" s="1"/>
      <c r="R25" s="9"/>
    </row>
    <row r="26" spans="1:18">
      <c r="A26" s="5"/>
      <c r="B26" s="1" t="s">
        <v>27</v>
      </c>
      <c r="C26" s="4">
        <v>1.5</v>
      </c>
      <c r="D26" s="4">
        <v>2</v>
      </c>
      <c r="E26" s="7">
        <v>1921</v>
      </c>
      <c r="F26" s="7"/>
      <c r="G26" s="7"/>
      <c r="H26" s="7"/>
      <c r="I26" s="7"/>
      <c r="J26" s="7"/>
      <c r="K26" s="7">
        <v>1383</v>
      </c>
      <c r="L26" s="45">
        <v>2881.5</v>
      </c>
      <c r="M26" s="85">
        <f t="shared" si="2"/>
        <v>34578</v>
      </c>
      <c r="N26" s="9"/>
      <c r="O26" s="9">
        <v>2703</v>
      </c>
      <c r="P26" s="7">
        <f t="shared" si="3"/>
        <v>34578</v>
      </c>
      <c r="Q26" s="1"/>
      <c r="R26" s="9"/>
    </row>
    <row r="27" spans="1:18">
      <c r="A27" s="5"/>
      <c r="B27" s="1" t="s">
        <v>28</v>
      </c>
      <c r="C27" s="4">
        <v>2</v>
      </c>
      <c r="D27" s="4">
        <v>2</v>
      </c>
      <c r="E27" s="7">
        <v>1921</v>
      </c>
      <c r="F27" s="7"/>
      <c r="G27" s="7"/>
      <c r="H27" s="7">
        <v>192.1</v>
      </c>
      <c r="I27" s="7"/>
      <c r="J27" s="7"/>
      <c r="K27" s="7">
        <v>1521.3</v>
      </c>
      <c r="L27" s="45">
        <v>4226.2</v>
      </c>
      <c r="M27" s="85">
        <f t="shared" si="2"/>
        <v>50714.399999999994</v>
      </c>
      <c r="N27" s="9"/>
      <c r="O27" s="9">
        <v>3604</v>
      </c>
      <c r="P27" s="7">
        <f t="shared" si="3"/>
        <v>50714.399999999994</v>
      </c>
      <c r="Q27" s="1"/>
      <c r="R27" s="9"/>
    </row>
    <row r="28" spans="1:18">
      <c r="A28" s="5"/>
      <c r="B28" s="1" t="s">
        <v>29</v>
      </c>
      <c r="C28" s="4">
        <v>0.5</v>
      </c>
      <c r="D28" s="4">
        <v>3</v>
      </c>
      <c r="E28" s="7">
        <v>2079</v>
      </c>
      <c r="F28" s="7"/>
      <c r="G28" s="7"/>
      <c r="H28" s="7"/>
      <c r="I28" s="7"/>
      <c r="J28" s="7"/>
      <c r="K28" s="7"/>
      <c r="L28" s="45">
        <v>1039.5</v>
      </c>
      <c r="M28" s="85">
        <f t="shared" si="2"/>
        <v>12474</v>
      </c>
      <c r="N28" s="9"/>
      <c r="O28" s="9">
        <v>822</v>
      </c>
      <c r="P28" s="7">
        <f t="shared" si="3"/>
        <v>12474</v>
      </c>
      <c r="Q28" s="1"/>
      <c r="R28" s="9"/>
    </row>
    <row r="29" spans="1:18" ht="6.65" customHeight="1">
      <c r="A29" s="5"/>
      <c r="B29" s="1"/>
      <c r="C29" s="4"/>
      <c r="D29" s="4"/>
      <c r="E29" s="7"/>
      <c r="F29" s="7"/>
      <c r="G29" s="7"/>
      <c r="H29" s="7"/>
      <c r="I29" s="7"/>
      <c r="J29" s="7"/>
      <c r="K29" s="7"/>
      <c r="L29" s="7"/>
      <c r="M29" s="85"/>
      <c r="N29" s="9"/>
      <c r="O29" s="9"/>
      <c r="P29" s="7"/>
      <c r="Q29" s="1"/>
      <c r="R29" s="9"/>
    </row>
    <row r="30" spans="1:18" ht="55.75" customHeight="1">
      <c r="A30" s="5">
        <v>3</v>
      </c>
      <c r="B30" s="6" t="s">
        <v>30</v>
      </c>
      <c r="C30" s="4"/>
      <c r="D30" s="4"/>
      <c r="E30" s="7"/>
      <c r="F30" s="7"/>
      <c r="G30" s="7"/>
      <c r="H30" s="7"/>
      <c r="I30" s="7"/>
      <c r="J30" s="7"/>
      <c r="K30" s="7"/>
      <c r="L30" s="7"/>
      <c r="M30" s="85"/>
      <c r="N30" s="9"/>
      <c r="O30" s="9"/>
      <c r="P30" s="7"/>
      <c r="Q30" s="1"/>
      <c r="R30" s="9"/>
    </row>
    <row r="31" spans="1:18" ht="7.75" customHeight="1">
      <c r="A31" s="5"/>
      <c r="B31" s="1"/>
      <c r="C31" s="4"/>
      <c r="D31" s="4"/>
      <c r="E31" s="7"/>
      <c r="F31" s="7"/>
      <c r="G31" s="7"/>
      <c r="H31" s="7"/>
      <c r="I31" s="7"/>
      <c r="J31" s="7"/>
      <c r="K31" s="7">
        <v>3861</v>
      </c>
      <c r="L31" s="7"/>
      <c r="M31" s="85"/>
      <c r="N31" s="9"/>
      <c r="O31" s="9"/>
      <c r="P31" s="7"/>
      <c r="Q31" s="1"/>
      <c r="R31" s="9"/>
    </row>
    <row r="32" spans="1:18">
      <c r="A32" s="17"/>
      <c r="B32" s="1" t="s">
        <v>31</v>
      </c>
      <c r="C32" s="4">
        <v>1</v>
      </c>
      <c r="D32" s="4">
        <v>14</v>
      </c>
      <c r="E32" s="7">
        <v>4264</v>
      </c>
      <c r="F32" s="7"/>
      <c r="G32" s="7"/>
      <c r="H32" s="7"/>
      <c r="I32" s="7">
        <f>PRODUCT(E32,0.382)</f>
        <v>1628.848</v>
      </c>
      <c r="J32" s="7">
        <f>PRODUCT(E32,0.2)</f>
        <v>852.80000000000007</v>
      </c>
      <c r="K32" s="7" t="e">
        <v>#REF!</v>
      </c>
      <c r="L32" s="7">
        <f t="shared" si="1"/>
        <v>6745.6480000000001</v>
      </c>
      <c r="M32" s="85">
        <v>80947.8</v>
      </c>
      <c r="N32" s="9"/>
      <c r="O32" s="9"/>
      <c r="P32" s="7">
        <f t="shared" si="3"/>
        <v>80947.775999999998</v>
      </c>
      <c r="Q32" s="1">
        <v>1631</v>
      </c>
      <c r="R32" s="9">
        <f t="shared" si="4"/>
        <v>38.250469043151966</v>
      </c>
    </row>
    <row r="33" spans="1:18">
      <c r="A33" s="17"/>
      <c r="B33" s="1" t="s">
        <v>32</v>
      </c>
      <c r="C33" s="4">
        <v>1</v>
      </c>
      <c r="D33" s="4">
        <v>12</v>
      </c>
      <c r="E33" s="7">
        <v>3735</v>
      </c>
      <c r="F33" s="7"/>
      <c r="G33" s="7"/>
      <c r="H33" s="7"/>
      <c r="I33" s="7">
        <f>PRODUCT(E33,0.382)</f>
        <v>1426.77</v>
      </c>
      <c r="J33" s="7">
        <f>PRODUCT(E33,0.3)</f>
        <v>1120.5</v>
      </c>
      <c r="K33" s="7" t="e">
        <v>#REF!</v>
      </c>
      <c r="L33" s="7">
        <f t="shared" si="1"/>
        <v>6282.27</v>
      </c>
      <c r="M33" s="85">
        <f t="shared" si="2"/>
        <v>75387.240000000005</v>
      </c>
      <c r="N33" s="9"/>
      <c r="O33" s="9"/>
      <c r="P33" s="7">
        <f t="shared" si="3"/>
        <v>75387.240000000005</v>
      </c>
      <c r="Q33" s="1">
        <v>1429</v>
      </c>
      <c r="R33" s="9">
        <f t="shared" si="4"/>
        <v>38.259705488621151</v>
      </c>
    </row>
    <row r="34" spans="1:18">
      <c r="A34" s="17"/>
      <c r="B34" s="1" t="s">
        <v>33</v>
      </c>
      <c r="C34" s="4">
        <v>1</v>
      </c>
      <c r="D34" s="4">
        <v>11</v>
      </c>
      <c r="E34" s="7">
        <v>3471</v>
      </c>
      <c r="F34" s="7" t="s">
        <v>17</v>
      </c>
      <c r="G34" s="7"/>
      <c r="H34" s="7"/>
      <c r="I34" s="7">
        <f>PRODUCT(E34,0.382)</f>
        <v>1325.922</v>
      </c>
      <c r="J34" s="7">
        <f>PRODUCT(E34,0.3)</f>
        <v>1041.3</v>
      </c>
      <c r="K34" s="7"/>
      <c r="L34" s="7">
        <f t="shared" si="1"/>
        <v>5838.2220000000007</v>
      </c>
      <c r="M34" s="85">
        <v>70058.64</v>
      </c>
      <c r="N34" s="9"/>
      <c r="O34" s="9"/>
      <c r="P34" s="7">
        <f t="shared" si="3"/>
        <v>70058.664000000004</v>
      </c>
      <c r="Q34" s="1">
        <v>1328</v>
      </c>
      <c r="R34" s="9">
        <f t="shared" si="4"/>
        <v>38.259867473350617</v>
      </c>
    </row>
    <row r="35" spans="1:18" ht="7.25" customHeight="1">
      <c r="A35" s="5"/>
      <c r="B35" s="1"/>
      <c r="C35" s="4"/>
      <c r="D35" s="4"/>
      <c r="E35" s="7"/>
      <c r="F35" s="7"/>
      <c r="G35" s="7"/>
      <c r="H35" s="7"/>
      <c r="I35" s="7"/>
      <c r="J35" s="7"/>
      <c r="K35" s="7"/>
      <c r="L35" s="7"/>
      <c r="M35" s="85"/>
      <c r="N35" s="9"/>
      <c r="O35" s="9"/>
      <c r="P35" s="7"/>
      <c r="Q35" s="1"/>
      <c r="R35" s="9"/>
    </row>
    <row r="36" spans="1:18" ht="43.25" customHeight="1">
      <c r="A36" s="5">
        <v>4</v>
      </c>
      <c r="B36" s="6" t="s">
        <v>34</v>
      </c>
      <c r="C36" s="4"/>
      <c r="D36" s="4"/>
      <c r="E36" s="7"/>
      <c r="F36" s="7"/>
      <c r="G36" s="7"/>
      <c r="H36" s="7"/>
      <c r="I36" s="7"/>
      <c r="J36" s="7"/>
      <c r="K36" s="7"/>
      <c r="L36" s="7"/>
      <c r="M36" s="85"/>
      <c r="N36" s="9"/>
      <c r="O36" s="9"/>
      <c r="P36" s="7"/>
      <c r="Q36" s="1"/>
      <c r="R36" s="9"/>
    </row>
    <row r="37" spans="1:18">
      <c r="A37" s="5"/>
      <c r="B37" s="1"/>
      <c r="C37" s="4"/>
      <c r="D37" s="4"/>
      <c r="E37" s="7"/>
      <c r="F37" s="7"/>
      <c r="G37" s="7"/>
      <c r="H37" s="7"/>
      <c r="I37" s="7"/>
      <c r="J37" s="7"/>
      <c r="K37" s="7">
        <v>3589.2</v>
      </c>
      <c r="L37" s="7"/>
      <c r="M37" s="85"/>
      <c r="N37" s="9"/>
      <c r="O37" s="9"/>
      <c r="P37" s="7"/>
      <c r="Q37" s="1"/>
      <c r="R37" s="9"/>
    </row>
    <row r="38" spans="1:18">
      <c r="A38" s="17"/>
      <c r="B38" s="1" t="s">
        <v>31</v>
      </c>
      <c r="C38" s="4">
        <v>1</v>
      </c>
      <c r="D38" s="4">
        <v>14</v>
      </c>
      <c r="E38" s="7">
        <v>4264</v>
      </c>
      <c r="F38" s="7"/>
      <c r="G38" s="7"/>
      <c r="H38" s="7"/>
      <c r="I38" s="7">
        <f>PRODUCT(E38,0.382)</f>
        <v>1628.848</v>
      </c>
      <c r="J38" s="7">
        <f>PRODUCT(E38,0.2)</f>
        <v>852.80000000000007</v>
      </c>
      <c r="K38" s="7" t="e">
        <v>#REF!</v>
      </c>
      <c r="L38" s="7">
        <f t="shared" si="1"/>
        <v>6745.6480000000001</v>
      </c>
      <c r="M38" s="85">
        <v>80947.8</v>
      </c>
      <c r="N38" s="9"/>
      <c r="O38" s="9"/>
      <c r="P38" s="7">
        <f t="shared" si="3"/>
        <v>80947.775999999998</v>
      </c>
      <c r="Q38" s="1">
        <v>1631</v>
      </c>
      <c r="R38" s="9">
        <f t="shared" si="4"/>
        <v>38.250469043151966</v>
      </c>
    </row>
    <row r="39" spans="1:18">
      <c r="A39" s="17"/>
      <c r="B39" s="1" t="s">
        <v>35</v>
      </c>
      <c r="C39" s="4">
        <v>1</v>
      </c>
      <c r="D39" s="4">
        <v>11</v>
      </c>
      <c r="E39" s="7">
        <v>3471</v>
      </c>
      <c r="F39" s="7"/>
      <c r="G39" s="7"/>
      <c r="H39" s="7"/>
      <c r="I39" s="7">
        <f>PRODUCT(E39,0.382)</f>
        <v>1325.922</v>
      </c>
      <c r="J39" s="7">
        <f>PRODUCT(E39,0.3)</f>
        <v>1041.3</v>
      </c>
      <c r="K39" s="7" t="e">
        <v>#REF!</v>
      </c>
      <c r="L39" s="7">
        <f t="shared" si="1"/>
        <v>5838.2220000000007</v>
      </c>
      <c r="M39" s="85">
        <v>70058.64</v>
      </c>
      <c r="N39" s="9"/>
      <c r="O39" s="9"/>
      <c r="P39" s="7">
        <f t="shared" si="3"/>
        <v>70058.664000000004</v>
      </c>
      <c r="Q39" s="1">
        <v>1327.9</v>
      </c>
      <c r="R39" s="9">
        <f t="shared" si="4"/>
        <v>38.256986459233651</v>
      </c>
    </row>
    <row r="40" spans="1:18">
      <c r="A40" s="17"/>
      <c r="B40" s="1" t="s">
        <v>36</v>
      </c>
      <c r="C40" s="4">
        <v>1</v>
      </c>
      <c r="D40" s="4">
        <v>9</v>
      </c>
      <c r="E40" s="7">
        <v>3048</v>
      </c>
      <c r="F40" s="7"/>
      <c r="G40" s="7"/>
      <c r="H40" s="7"/>
      <c r="I40" s="7">
        <f>PRODUCT(E40,0.382)</f>
        <v>1164.336</v>
      </c>
      <c r="J40" s="7">
        <f t="shared" ref="J40" si="5">PRODUCT(E40,0.2)</f>
        <v>609.6</v>
      </c>
      <c r="K40" s="7"/>
      <c r="L40" s="7">
        <f t="shared" si="1"/>
        <v>4821.9360000000006</v>
      </c>
      <c r="M40" s="85">
        <v>57863.28</v>
      </c>
      <c r="N40" s="9"/>
      <c r="O40" s="9"/>
      <c r="P40" s="7">
        <f t="shared" si="3"/>
        <v>57863.232000000004</v>
      </c>
      <c r="Q40" s="1">
        <v>1166</v>
      </c>
      <c r="R40" s="9">
        <f t="shared" si="4"/>
        <v>38.254593175853017</v>
      </c>
    </row>
    <row r="41" spans="1:18" ht="58.25" customHeight="1">
      <c r="A41" s="5">
        <v>5</v>
      </c>
      <c r="B41" s="6" t="s">
        <v>37</v>
      </c>
      <c r="C41" s="4"/>
      <c r="D41" s="4"/>
      <c r="E41" s="7"/>
      <c r="F41" s="7"/>
      <c r="G41" s="7"/>
      <c r="H41" s="7"/>
      <c r="I41" s="7"/>
      <c r="J41" s="7"/>
      <c r="K41" s="7"/>
      <c r="L41" s="7"/>
      <c r="M41" s="85"/>
      <c r="N41" s="9"/>
      <c r="O41" s="9"/>
      <c r="P41" s="7"/>
      <c r="Q41" s="1"/>
      <c r="R41" s="9"/>
    </row>
    <row r="42" spans="1:18" ht="10.5" customHeight="1">
      <c r="A42" s="5"/>
      <c r="B42" s="1"/>
      <c r="C42" s="4"/>
      <c r="D42" s="4"/>
      <c r="E42" s="7"/>
      <c r="F42" s="7"/>
      <c r="G42" s="7"/>
      <c r="H42" s="7"/>
      <c r="I42" s="7"/>
      <c r="J42" s="7"/>
      <c r="K42" s="7">
        <v>3861</v>
      </c>
      <c r="L42" s="7"/>
      <c r="M42" s="85"/>
      <c r="N42" s="9"/>
      <c r="O42" s="9"/>
      <c r="P42" s="7"/>
      <c r="Q42" s="1"/>
      <c r="R42" s="9"/>
    </row>
    <row r="43" spans="1:18">
      <c r="A43" s="17"/>
      <c r="B43" s="1" t="s">
        <v>31</v>
      </c>
      <c r="C43" s="4">
        <v>1</v>
      </c>
      <c r="D43" s="4">
        <v>14</v>
      </c>
      <c r="E43" s="7">
        <v>4264</v>
      </c>
      <c r="F43" s="7"/>
      <c r="G43" s="7"/>
      <c r="H43" s="7"/>
      <c r="I43" s="7">
        <f>PRODUCT(E43,0.382)</f>
        <v>1628.848</v>
      </c>
      <c r="J43" s="7">
        <f>PRODUCT(E43,0.3)</f>
        <v>1279.2</v>
      </c>
      <c r="K43" s="7" t="e">
        <v>#REF!</v>
      </c>
      <c r="L43" s="7">
        <f t="shared" si="1"/>
        <v>7172.0479999999998</v>
      </c>
      <c r="M43" s="85">
        <v>86064.6</v>
      </c>
      <c r="N43" s="9"/>
      <c r="O43" s="9"/>
      <c r="P43" s="7">
        <f t="shared" si="3"/>
        <v>86064.576000000001</v>
      </c>
      <c r="Q43" s="1">
        <v>1631</v>
      </c>
      <c r="R43" s="9">
        <f t="shared" si="4"/>
        <v>38.250469043151966</v>
      </c>
    </row>
    <row r="44" spans="1:18" s="79" customFormat="1">
      <c r="A44" s="78"/>
      <c r="B44" s="9" t="s">
        <v>93</v>
      </c>
      <c r="C44" s="11">
        <v>1</v>
      </c>
      <c r="D44" s="11">
        <v>13</v>
      </c>
      <c r="E44" s="7">
        <v>4000</v>
      </c>
      <c r="F44" s="7"/>
      <c r="G44" s="7"/>
      <c r="H44" s="7"/>
      <c r="I44" s="7">
        <f>PRODUCT(E44,0.382)</f>
        <v>1528</v>
      </c>
      <c r="J44" s="7">
        <f t="shared" ref="J44" si="6">PRODUCT(E44,0.3)</f>
        <v>1200</v>
      </c>
      <c r="K44" s="7"/>
      <c r="L44" s="7">
        <f t="shared" ref="L44" si="7">SUM(E44:J44)</f>
        <v>6728</v>
      </c>
      <c r="M44" s="85">
        <f t="shared" ref="M44" si="8">PRODUCT(L44,12)</f>
        <v>80736</v>
      </c>
      <c r="N44" s="9"/>
      <c r="O44" s="9"/>
      <c r="P44" s="7">
        <f t="shared" si="3"/>
        <v>80736</v>
      </c>
      <c r="Q44" s="9">
        <v>1530</v>
      </c>
      <c r="R44" s="9">
        <f t="shared" si="4"/>
        <v>38.25</v>
      </c>
    </row>
    <row r="45" spans="1:18">
      <c r="A45" s="17"/>
      <c r="B45" s="1" t="s">
        <v>38</v>
      </c>
      <c r="C45" s="4">
        <v>1</v>
      </c>
      <c r="D45" s="4">
        <v>12</v>
      </c>
      <c r="E45" s="7">
        <v>3735</v>
      </c>
      <c r="F45" s="7"/>
      <c r="G45" s="7"/>
      <c r="H45" s="7"/>
      <c r="I45" s="7">
        <f>PRODUCT(E45,0.382)</f>
        <v>1426.77</v>
      </c>
      <c r="J45" s="7">
        <f t="shared" ref="J45" si="9">PRODUCT(E45,0.3)</f>
        <v>1120.5</v>
      </c>
      <c r="K45" s="7" t="e">
        <v>#REF!</v>
      </c>
      <c r="L45" s="7">
        <f t="shared" si="1"/>
        <v>6282.27</v>
      </c>
      <c r="M45" s="85">
        <f t="shared" si="2"/>
        <v>75387.240000000005</v>
      </c>
      <c r="N45" s="9"/>
      <c r="O45" s="9"/>
      <c r="P45" s="7">
        <f t="shared" si="3"/>
        <v>75387.240000000005</v>
      </c>
      <c r="Q45" s="1">
        <v>1428.9</v>
      </c>
      <c r="R45" s="9">
        <f t="shared" si="4"/>
        <v>38.257028112449802</v>
      </c>
    </row>
    <row r="46" spans="1:18">
      <c r="A46" s="17"/>
      <c r="B46" s="9"/>
      <c r="C46" s="4"/>
      <c r="D46" s="4"/>
      <c r="E46" s="7"/>
      <c r="F46" s="7"/>
      <c r="G46" s="7"/>
      <c r="H46" s="7"/>
      <c r="I46" s="7"/>
      <c r="J46" s="7"/>
      <c r="K46" s="7"/>
      <c r="L46" s="7"/>
      <c r="M46" s="85"/>
      <c r="N46" s="9"/>
      <c r="O46" s="9"/>
      <c r="P46" s="7"/>
      <c r="Q46" s="1"/>
      <c r="R46" s="9"/>
    </row>
    <row r="47" spans="1:18" ht="10.5" customHeight="1">
      <c r="A47" s="5"/>
      <c r="B47" s="1"/>
      <c r="C47" s="4"/>
      <c r="D47" s="4"/>
      <c r="E47" s="7"/>
      <c r="F47" s="7"/>
      <c r="G47" s="7"/>
      <c r="H47" s="7"/>
      <c r="I47" s="7"/>
      <c r="J47" s="7"/>
      <c r="K47" s="7"/>
      <c r="L47" s="7"/>
      <c r="M47" s="85"/>
      <c r="N47" s="9"/>
      <c r="O47" s="9"/>
      <c r="P47" s="7"/>
      <c r="Q47" s="1"/>
      <c r="R47" s="9"/>
    </row>
    <row r="48" spans="1:18" ht="61.75" customHeight="1">
      <c r="A48" s="5">
        <v>6</v>
      </c>
      <c r="B48" s="6" t="s">
        <v>40</v>
      </c>
      <c r="C48" s="4"/>
      <c r="D48" s="4"/>
      <c r="E48" s="7"/>
      <c r="F48" s="7"/>
      <c r="G48" s="7"/>
      <c r="H48" s="7"/>
      <c r="I48" s="7"/>
      <c r="J48" s="7"/>
      <c r="K48" s="7"/>
      <c r="L48" s="7"/>
      <c r="M48" s="85"/>
      <c r="N48" s="9"/>
      <c r="O48" s="9"/>
      <c r="P48" s="7"/>
      <c r="Q48" s="1"/>
      <c r="R48" s="9"/>
    </row>
    <row r="49" spans="1:18" ht="11.25" customHeight="1">
      <c r="A49" s="5"/>
      <c r="B49" s="1"/>
      <c r="C49" s="4"/>
      <c r="D49" s="4"/>
      <c r="E49" s="7"/>
      <c r="F49" s="7"/>
      <c r="G49" s="7"/>
      <c r="H49" s="7"/>
      <c r="I49" s="7"/>
      <c r="J49" s="7"/>
      <c r="K49" s="7">
        <v>4134.6000000000004</v>
      </c>
      <c r="L49" s="7"/>
      <c r="M49" s="85"/>
      <c r="N49" s="9"/>
      <c r="O49" s="9"/>
      <c r="P49" s="7"/>
      <c r="Q49" s="1"/>
      <c r="R49" s="9"/>
    </row>
    <row r="50" spans="1:18">
      <c r="A50" s="17"/>
      <c r="B50" s="1" t="s">
        <v>31</v>
      </c>
      <c r="C50" s="4">
        <v>1</v>
      </c>
      <c r="D50" s="4">
        <v>14</v>
      </c>
      <c r="E50" s="7">
        <v>4264</v>
      </c>
      <c r="F50" s="7"/>
      <c r="G50" s="7"/>
      <c r="H50" s="7"/>
      <c r="I50" s="7">
        <f>PRODUCT(E50,0.382)</f>
        <v>1628.848</v>
      </c>
      <c r="J50" s="7">
        <f>PRODUCT(E50,0.3)</f>
        <v>1279.2</v>
      </c>
      <c r="K50" s="7">
        <v>3861</v>
      </c>
      <c r="L50" s="7">
        <f t="shared" si="1"/>
        <v>7172.0479999999998</v>
      </c>
      <c r="M50" s="85">
        <v>86064.6</v>
      </c>
      <c r="N50" s="9"/>
      <c r="O50" s="9"/>
      <c r="P50" s="7">
        <f t="shared" si="3"/>
        <v>86064.576000000001</v>
      </c>
      <c r="Q50" s="1">
        <v>1631</v>
      </c>
      <c r="R50" s="9">
        <f t="shared" si="4"/>
        <v>38.250469043151966</v>
      </c>
    </row>
    <row r="51" spans="1:18">
      <c r="A51" s="17"/>
      <c r="B51" s="1" t="s">
        <v>41</v>
      </c>
      <c r="C51" s="4">
        <v>1</v>
      </c>
      <c r="D51" s="4">
        <v>13</v>
      </c>
      <c r="E51" s="7">
        <v>4000</v>
      </c>
      <c r="F51" s="7"/>
      <c r="G51" s="7"/>
      <c r="H51" s="7"/>
      <c r="I51" s="7">
        <f>PRODUCT(E51,0.382)</f>
        <v>1528</v>
      </c>
      <c r="J51" s="7">
        <f>PRODUCT(E51,0.3)</f>
        <v>1200</v>
      </c>
      <c r="K51" s="7" t="e">
        <v>#REF!</v>
      </c>
      <c r="L51" s="7">
        <f t="shared" si="1"/>
        <v>6728</v>
      </c>
      <c r="M51" s="85">
        <f t="shared" si="2"/>
        <v>80736</v>
      </c>
      <c r="N51" s="9"/>
      <c r="O51" s="9"/>
      <c r="P51" s="7">
        <f t="shared" si="3"/>
        <v>80736</v>
      </c>
      <c r="Q51" s="1">
        <v>1530</v>
      </c>
      <c r="R51" s="9">
        <f t="shared" si="4"/>
        <v>38.25</v>
      </c>
    </row>
    <row r="52" spans="1:18">
      <c r="A52" s="17"/>
      <c r="B52" s="1" t="s">
        <v>42</v>
      </c>
      <c r="C52" s="4">
        <v>1</v>
      </c>
      <c r="D52" s="4">
        <v>12</v>
      </c>
      <c r="E52" s="7">
        <v>3735</v>
      </c>
      <c r="F52" s="7"/>
      <c r="G52" s="7"/>
      <c r="H52" s="7"/>
      <c r="I52" s="7">
        <f>PRODUCT(E52,0.382)</f>
        <v>1426.77</v>
      </c>
      <c r="J52" s="7">
        <f>PRODUCT(E52,0.3)</f>
        <v>1120.5</v>
      </c>
      <c r="K52" s="7" t="e">
        <v>#REF!</v>
      </c>
      <c r="L52" s="7">
        <f t="shared" si="1"/>
        <v>6282.27</v>
      </c>
      <c r="M52" s="85">
        <f t="shared" si="2"/>
        <v>75387.240000000005</v>
      </c>
      <c r="N52" s="9"/>
      <c r="O52" s="9"/>
      <c r="P52" s="7">
        <f t="shared" si="3"/>
        <v>75387.240000000005</v>
      </c>
      <c r="Q52" s="1">
        <v>1428.9</v>
      </c>
      <c r="R52" s="9">
        <f t="shared" si="4"/>
        <v>38.257028112449802</v>
      </c>
    </row>
    <row r="53" spans="1:18" ht="11.25" customHeight="1">
      <c r="A53" s="5"/>
      <c r="B53" s="1"/>
      <c r="C53" s="4"/>
      <c r="D53" s="4"/>
      <c r="E53" s="7"/>
      <c r="F53" s="7"/>
      <c r="G53" s="7"/>
      <c r="H53" s="7"/>
      <c r="I53" s="7"/>
      <c r="J53" s="7"/>
      <c r="K53" s="7"/>
      <c r="L53" s="7"/>
      <c r="M53" s="85"/>
      <c r="N53" s="9"/>
      <c r="O53" s="9"/>
      <c r="P53" s="7"/>
      <c r="Q53" s="1"/>
      <c r="R53" s="9"/>
    </row>
    <row r="54" spans="1:18" ht="42" customHeight="1">
      <c r="A54" s="17">
        <v>7</v>
      </c>
      <c r="B54" s="18" t="s">
        <v>68</v>
      </c>
      <c r="C54" s="4"/>
      <c r="D54" s="4"/>
      <c r="E54" s="7"/>
      <c r="F54" s="7"/>
      <c r="G54" s="7"/>
      <c r="H54" s="7"/>
      <c r="I54" s="7"/>
      <c r="J54" s="7"/>
      <c r="K54" s="7"/>
      <c r="L54" s="7"/>
      <c r="M54" s="85"/>
      <c r="N54" s="9"/>
      <c r="O54" s="9"/>
      <c r="P54" s="7"/>
      <c r="Q54" s="1"/>
      <c r="R54" s="9"/>
    </row>
    <row r="55" spans="1:18" ht="12.5" customHeight="1">
      <c r="A55" s="5"/>
      <c r="B55" s="1"/>
      <c r="C55" s="4"/>
      <c r="D55" s="4"/>
      <c r="E55" s="7"/>
      <c r="F55" s="7"/>
      <c r="G55" s="7"/>
      <c r="H55" s="7"/>
      <c r="I55" s="7"/>
      <c r="J55" s="7"/>
      <c r="K55" s="7"/>
      <c r="L55" s="7"/>
      <c r="M55" s="85"/>
      <c r="N55" s="9"/>
      <c r="O55" s="9"/>
      <c r="P55" s="7"/>
      <c r="Q55" s="1"/>
      <c r="R55" s="9"/>
    </row>
    <row r="56" spans="1:18">
      <c r="A56" s="17"/>
      <c r="B56" s="1" t="s">
        <v>31</v>
      </c>
      <c r="C56" s="4">
        <v>1</v>
      </c>
      <c r="D56" s="4">
        <v>14</v>
      </c>
      <c r="E56" s="7">
        <v>4264</v>
      </c>
      <c r="F56" s="7"/>
      <c r="G56" s="7"/>
      <c r="H56" s="7"/>
      <c r="I56" s="7">
        <f>PRODUCT(E56,0.382)</f>
        <v>1628.848</v>
      </c>
      <c r="J56" s="7">
        <f>PRODUCT(E56,0.3)</f>
        <v>1279.2</v>
      </c>
      <c r="K56" s="7">
        <v>3389.8</v>
      </c>
      <c r="L56" s="7">
        <f t="shared" si="1"/>
        <v>7172.0479999999998</v>
      </c>
      <c r="M56" s="85">
        <v>86064.6</v>
      </c>
      <c r="N56" s="9"/>
      <c r="O56" s="9"/>
      <c r="P56" s="7">
        <f t="shared" si="3"/>
        <v>86064.576000000001</v>
      </c>
      <c r="Q56" s="1">
        <v>1631</v>
      </c>
      <c r="R56" s="9">
        <f t="shared" si="4"/>
        <v>38.250469043151966</v>
      </c>
    </row>
    <row r="57" spans="1:18">
      <c r="A57" s="17"/>
      <c r="B57" s="1" t="s">
        <v>44</v>
      </c>
      <c r="C57" s="4">
        <v>1</v>
      </c>
      <c r="D57" s="4">
        <v>11</v>
      </c>
      <c r="E57" s="7">
        <v>3471</v>
      </c>
      <c r="F57" s="7"/>
      <c r="G57" s="7"/>
      <c r="H57" s="7"/>
      <c r="I57" s="7">
        <f>PRODUCT(E57,0.382)</f>
        <v>1325.922</v>
      </c>
      <c r="J57" s="7">
        <f>PRODUCT(E57,0.3)</f>
        <v>1041.3</v>
      </c>
      <c r="K57" s="7" t="e">
        <v>#REF!</v>
      </c>
      <c r="L57" s="7">
        <f t="shared" si="1"/>
        <v>5838.2220000000007</v>
      </c>
      <c r="M57" s="85">
        <v>70058.64</v>
      </c>
      <c r="N57" s="9"/>
      <c r="O57" s="9"/>
      <c r="P57" s="7">
        <f t="shared" si="3"/>
        <v>70058.664000000004</v>
      </c>
      <c r="Q57" s="1">
        <v>1327.9</v>
      </c>
      <c r="R57" s="9">
        <f t="shared" si="4"/>
        <v>38.256986459233651</v>
      </c>
    </row>
    <row r="58" spans="1:18">
      <c r="A58" s="17"/>
      <c r="B58" s="9" t="s">
        <v>46</v>
      </c>
      <c r="C58" s="4">
        <v>1</v>
      </c>
      <c r="D58" s="4">
        <v>10</v>
      </c>
      <c r="E58" s="7">
        <v>3207</v>
      </c>
      <c r="F58" s="7"/>
      <c r="G58" s="7"/>
      <c r="H58" s="7"/>
      <c r="I58" s="7">
        <f>PRODUCT(E58,0.382)</f>
        <v>1225.0740000000001</v>
      </c>
      <c r="J58" s="7">
        <f>PRODUCT(E58,0.2)</f>
        <v>641.40000000000009</v>
      </c>
      <c r="K58" s="7">
        <v>2976.7</v>
      </c>
      <c r="L58" s="7">
        <f t="shared" si="1"/>
        <v>5073.4740000000002</v>
      </c>
      <c r="M58" s="85">
        <v>60881.64</v>
      </c>
      <c r="N58" s="9"/>
      <c r="O58" s="9"/>
      <c r="P58" s="7">
        <f t="shared" si="3"/>
        <v>60881.688000000002</v>
      </c>
      <c r="Q58" s="1">
        <v>1226.7</v>
      </c>
      <c r="R58" s="9">
        <f t="shared" si="4"/>
        <v>38.250701590271277</v>
      </c>
    </row>
    <row r="59" spans="1:18">
      <c r="A59" s="17"/>
      <c r="B59" s="1" t="s">
        <v>36</v>
      </c>
      <c r="C59" s="4">
        <v>1</v>
      </c>
      <c r="D59" s="4">
        <v>9</v>
      </c>
      <c r="E59" s="7">
        <v>3048</v>
      </c>
      <c r="F59" s="7"/>
      <c r="G59" s="7"/>
      <c r="H59" s="7"/>
      <c r="I59" s="7">
        <f>PRODUCT(E59,0.382)</f>
        <v>1164.336</v>
      </c>
      <c r="J59" s="7"/>
      <c r="K59" s="7" t="e">
        <v>#REF!</v>
      </c>
      <c r="L59" s="7">
        <f t="shared" si="1"/>
        <v>4212.3360000000002</v>
      </c>
      <c r="M59" s="85">
        <v>50548.08</v>
      </c>
      <c r="N59" s="9"/>
      <c r="O59" s="9"/>
      <c r="P59" s="7">
        <f t="shared" si="3"/>
        <v>50548.032000000007</v>
      </c>
      <c r="Q59" s="1">
        <v>1166</v>
      </c>
      <c r="R59" s="9">
        <f t="shared" si="4"/>
        <v>38.254593175853017</v>
      </c>
    </row>
    <row r="60" spans="1:18" ht="13.75" customHeight="1">
      <c r="A60" s="5"/>
      <c r="B60" s="1"/>
      <c r="C60" s="4"/>
      <c r="D60" s="4"/>
      <c r="E60" s="7"/>
      <c r="F60" s="7"/>
      <c r="G60" s="7"/>
      <c r="H60" s="7"/>
      <c r="I60" s="7"/>
      <c r="J60" s="7"/>
      <c r="K60" s="7"/>
      <c r="L60" s="7"/>
      <c r="M60" s="85"/>
      <c r="N60" s="9"/>
      <c r="O60" s="9"/>
      <c r="P60" s="7"/>
      <c r="Q60" s="1"/>
      <c r="R60" s="9"/>
    </row>
    <row r="61" spans="1:18" ht="42.75" customHeight="1">
      <c r="A61" s="5">
        <v>8</v>
      </c>
      <c r="B61" s="18" t="s">
        <v>69</v>
      </c>
      <c r="C61" s="4"/>
      <c r="D61" s="4"/>
      <c r="E61" s="7"/>
      <c r="F61" s="7"/>
      <c r="G61" s="7"/>
      <c r="H61" s="7"/>
      <c r="I61" s="7"/>
      <c r="J61" s="7"/>
      <c r="K61" s="7"/>
      <c r="L61" s="7"/>
      <c r="M61" s="85"/>
      <c r="N61" s="9"/>
      <c r="O61" s="9"/>
      <c r="P61" s="7"/>
      <c r="Q61" s="1"/>
      <c r="R61" s="9"/>
    </row>
    <row r="62" spans="1:18" ht="14" customHeight="1">
      <c r="B62" s="1"/>
      <c r="C62" s="4"/>
      <c r="D62" s="4"/>
      <c r="E62" s="7"/>
      <c r="F62" s="7"/>
      <c r="G62" s="7"/>
      <c r="H62" s="7"/>
      <c r="I62" s="7"/>
      <c r="J62" s="7"/>
      <c r="K62" s="7"/>
      <c r="L62" s="7"/>
      <c r="M62" s="85"/>
      <c r="N62" s="9"/>
      <c r="O62" s="9"/>
      <c r="P62" s="7"/>
      <c r="Q62" s="1"/>
      <c r="R62" s="9"/>
    </row>
    <row r="63" spans="1:18">
      <c r="A63" s="5"/>
      <c r="B63" s="1" t="s">
        <v>31</v>
      </c>
      <c r="C63" s="4">
        <v>1</v>
      </c>
      <c r="D63" s="4">
        <v>14</v>
      </c>
      <c r="E63" s="7">
        <v>4264</v>
      </c>
      <c r="F63" s="7"/>
      <c r="G63" s="7"/>
      <c r="H63" s="7"/>
      <c r="I63" s="7">
        <f>PRODUCT(E63,0.382)</f>
        <v>1628.848</v>
      </c>
      <c r="J63" s="7">
        <f>PRODUCT(E63,0.3)</f>
        <v>1279.2</v>
      </c>
      <c r="K63" s="7">
        <v>3389.8</v>
      </c>
      <c r="L63" s="7">
        <f t="shared" si="1"/>
        <v>7172.0479999999998</v>
      </c>
      <c r="M63" s="85">
        <v>86064.6</v>
      </c>
      <c r="N63" s="9"/>
      <c r="O63" s="9"/>
      <c r="P63" s="7">
        <f t="shared" si="3"/>
        <v>86064.576000000001</v>
      </c>
      <c r="Q63" s="1">
        <v>1631</v>
      </c>
      <c r="R63" s="9">
        <f t="shared" si="4"/>
        <v>38.250469043151966</v>
      </c>
    </row>
    <row r="64" spans="1:18">
      <c r="A64" s="17"/>
      <c r="B64" s="1" t="s">
        <v>44</v>
      </c>
      <c r="C64" s="4">
        <v>1</v>
      </c>
      <c r="D64" s="4">
        <v>11</v>
      </c>
      <c r="E64" s="7">
        <v>3471</v>
      </c>
      <c r="F64" s="7"/>
      <c r="G64" s="7"/>
      <c r="H64" s="7"/>
      <c r="I64" s="7">
        <f>PRODUCT(E64,0.382)</f>
        <v>1325.922</v>
      </c>
      <c r="J64" s="7">
        <f>PRODUCT(E64,0.3)</f>
        <v>1041.3</v>
      </c>
      <c r="K64" s="7" t="e">
        <v>#REF!</v>
      </c>
      <c r="L64" s="7">
        <f t="shared" si="1"/>
        <v>5838.2220000000007</v>
      </c>
      <c r="M64" s="85">
        <v>70058.64</v>
      </c>
      <c r="N64" s="9"/>
      <c r="O64" s="9"/>
      <c r="P64" s="7">
        <f t="shared" si="3"/>
        <v>70058.664000000004</v>
      </c>
      <c r="Q64" s="1">
        <v>1327.9</v>
      </c>
      <c r="R64" s="9">
        <f t="shared" si="4"/>
        <v>38.256986459233651</v>
      </c>
    </row>
    <row r="65" spans="1:18">
      <c r="A65" s="17"/>
      <c r="B65" s="9" t="s">
        <v>44</v>
      </c>
      <c r="C65" s="4">
        <v>1</v>
      </c>
      <c r="D65" s="4">
        <v>11</v>
      </c>
      <c r="E65" s="7">
        <v>3471</v>
      </c>
      <c r="F65" s="7"/>
      <c r="G65" s="7"/>
      <c r="H65" s="7"/>
      <c r="I65" s="7">
        <f>PRODUCT(E65,0.382)</f>
        <v>1325.922</v>
      </c>
      <c r="J65" s="7">
        <f>PRODUCT(E65,0.2)</f>
        <v>694.2</v>
      </c>
      <c r="K65" s="7" t="e">
        <v>#REF!</v>
      </c>
      <c r="L65" s="7">
        <f t="shared" si="1"/>
        <v>5491.1220000000003</v>
      </c>
      <c r="M65" s="85">
        <v>65893.440000000002</v>
      </c>
      <c r="N65" s="9"/>
      <c r="O65" s="9"/>
      <c r="P65" s="7">
        <f t="shared" si="3"/>
        <v>65893.464000000007</v>
      </c>
      <c r="Q65" s="1">
        <v>1327.9</v>
      </c>
      <c r="R65" s="9">
        <f t="shared" si="4"/>
        <v>38.256986459233651</v>
      </c>
    </row>
    <row r="66" spans="1:18">
      <c r="A66" s="17"/>
      <c r="B66" s="1" t="s">
        <v>47</v>
      </c>
      <c r="C66" s="4">
        <v>1</v>
      </c>
      <c r="D66" s="4">
        <v>10</v>
      </c>
      <c r="E66" s="7">
        <v>3207</v>
      </c>
      <c r="F66" s="7"/>
      <c r="G66" s="7"/>
      <c r="H66" s="7"/>
      <c r="I66" s="7">
        <f>PRODUCT(E66,0.382)</f>
        <v>1225.0740000000001</v>
      </c>
      <c r="J66" s="7">
        <f>PRODUCT(E66,0.1)</f>
        <v>320.70000000000005</v>
      </c>
      <c r="K66" s="7" t="e">
        <v>#REF!</v>
      </c>
      <c r="L66" s="7">
        <f t="shared" si="1"/>
        <v>4752.7740000000003</v>
      </c>
      <c r="M66" s="85">
        <v>57033.24</v>
      </c>
      <c r="N66" s="9"/>
      <c r="O66" s="9"/>
      <c r="P66" s="7">
        <f t="shared" si="3"/>
        <v>57033.288</v>
      </c>
      <c r="Q66" s="1">
        <v>1226.7</v>
      </c>
      <c r="R66" s="9">
        <f t="shared" si="4"/>
        <v>38.250701590271277</v>
      </c>
    </row>
    <row r="67" spans="1:18" ht="12.65" customHeight="1">
      <c r="A67" s="5"/>
      <c r="B67" s="1"/>
      <c r="C67" s="4"/>
      <c r="D67" s="4"/>
      <c r="E67" s="7"/>
      <c r="F67" s="7"/>
      <c r="G67" s="7"/>
      <c r="H67" s="7"/>
      <c r="I67" s="7"/>
      <c r="J67" s="7"/>
      <c r="K67" s="7"/>
      <c r="L67" s="7"/>
      <c r="M67" s="85"/>
      <c r="N67" s="9"/>
      <c r="O67" s="9"/>
      <c r="P67" s="7"/>
      <c r="Q67" s="1"/>
      <c r="R67" s="9"/>
    </row>
    <row r="68" spans="1:18" ht="19.75" customHeight="1">
      <c r="A68" s="5">
        <v>9</v>
      </c>
      <c r="B68" s="3" t="s">
        <v>48</v>
      </c>
      <c r="C68" s="4"/>
      <c r="D68" s="4"/>
      <c r="E68" s="7"/>
      <c r="F68" s="7"/>
      <c r="G68" s="7"/>
      <c r="H68" s="7"/>
      <c r="I68" s="7"/>
      <c r="J68" s="7"/>
      <c r="K68" s="7"/>
      <c r="L68" s="7"/>
      <c r="M68" s="85"/>
      <c r="N68" s="9"/>
      <c r="O68" s="9"/>
      <c r="P68" s="7"/>
      <c r="Q68" s="1"/>
      <c r="R68" s="9"/>
    </row>
    <row r="69" spans="1:18" ht="9" customHeight="1">
      <c r="A69" s="5"/>
      <c r="B69" s="1"/>
      <c r="C69" s="4"/>
      <c r="D69" s="4"/>
      <c r="E69" s="7"/>
      <c r="F69" s="7"/>
      <c r="G69" s="7"/>
      <c r="H69" s="7"/>
      <c r="I69" s="7"/>
      <c r="J69" s="7"/>
      <c r="K69" s="7"/>
      <c r="L69" s="7"/>
      <c r="M69" s="85"/>
      <c r="N69" s="9"/>
      <c r="O69" s="9"/>
      <c r="P69" s="7"/>
      <c r="Q69" s="1"/>
      <c r="R69" s="9"/>
    </row>
    <row r="70" spans="1:18">
      <c r="A70" s="17"/>
      <c r="B70" s="1" t="s">
        <v>31</v>
      </c>
      <c r="C70" s="4">
        <v>1</v>
      </c>
      <c r="D70" s="4">
        <v>14</v>
      </c>
      <c r="E70" s="7">
        <v>4264</v>
      </c>
      <c r="F70" s="7"/>
      <c r="G70" s="7"/>
      <c r="H70" s="7"/>
      <c r="I70" s="7">
        <f>PRODUCT(E70,0.382)</f>
        <v>1628.848</v>
      </c>
      <c r="J70" s="7">
        <f>PRODUCT(E70,0.2)</f>
        <v>852.80000000000007</v>
      </c>
      <c r="K70" s="7">
        <v>2626.5</v>
      </c>
      <c r="L70" s="7">
        <f t="shared" si="1"/>
        <v>6745.6480000000001</v>
      </c>
      <c r="M70" s="85">
        <v>80947.8</v>
      </c>
      <c r="N70" s="9"/>
      <c r="O70" s="9"/>
      <c r="P70" s="7">
        <f t="shared" si="3"/>
        <v>80947.775999999998</v>
      </c>
      <c r="Q70" s="1">
        <v>1631</v>
      </c>
      <c r="R70" s="9">
        <f t="shared" si="4"/>
        <v>38.250469043151966</v>
      </c>
    </row>
    <row r="71" spans="1:18">
      <c r="A71" s="5"/>
      <c r="B71" s="9" t="s">
        <v>35</v>
      </c>
      <c r="C71" s="4">
        <v>1</v>
      </c>
      <c r="D71" s="4">
        <v>11</v>
      </c>
      <c r="E71" s="7">
        <v>3471</v>
      </c>
      <c r="F71" s="7"/>
      <c r="G71" s="7"/>
      <c r="H71" s="7"/>
      <c r="I71" s="7">
        <f>PRODUCT(E71,0.382)</f>
        <v>1325.922</v>
      </c>
      <c r="J71" s="7">
        <f>PRODUCT(E71,0.1)</f>
        <v>347.1</v>
      </c>
      <c r="K71" s="7" t="e">
        <v>#REF!</v>
      </c>
      <c r="L71" s="7">
        <f t="shared" si="1"/>
        <v>5144.0220000000008</v>
      </c>
      <c r="M71" s="85">
        <v>61728.24</v>
      </c>
      <c r="N71" s="9"/>
      <c r="O71" s="9"/>
      <c r="P71" s="7">
        <f t="shared" si="3"/>
        <v>61728.26400000001</v>
      </c>
      <c r="Q71" s="1">
        <v>1327.9</v>
      </c>
      <c r="R71" s="9">
        <f t="shared" si="4"/>
        <v>38.256986459233651</v>
      </c>
    </row>
    <row r="72" spans="1:18">
      <c r="A72" s="5"/>
      <c r="B72" s="9" t="s">
        <v>46</v>
      </c>
      <c r="C72" s="4">
        <v>1</v>
      </c>
      <c r="D72" s="4">
        <v>10</v>
      </c>
      <c r="E72" s="7">
        <v>3207</v>
      </c>
      <c r="F72" s="7"/>
      <c r="G72" s="7"/>
      <c r="H72" s="7"/>
      <c r="I72" s="7">
        <f>PRODUCT(E72,0.382)</f>
        <v>1225.0740000000001</v>
      </c>
      <c r="J72" s="7">
        <f>PRODUCT(E72,0.2)</f>
        <v>641.40000000000009</v>
      </c>
      <c r="K72" s="7">
        <v>128671.6</v>
      </c>
      <c r="L72" s="7">
        <f t="shared" si="1"/>
        <v>5073.4740000000002</v>
      </c>
      <c r="M72" s="85">
        <v>60881.64</v>
      </c>
      <c r="N72" s="9"/>
      <c r="O72" s="9"/>
      <c r="P72" s="7">
        <f t="shared" si="3"/>
        <v>60881.688000000002</v>
      </c>
      <c r="Q72" s="1">
        <v>1226.7</v>
      </c>
      <c r="R72" s="9">
        <f t="shared" si="4"/>
        <v>38.250701590271277</v>
      </c>
    </row>
    <row r="73" spans="1:18" ht="8.25" customHeight="1">
      <c r="A73" s="5"/>
      <c r="B73" s="1"/>
      <c r="C73" s="4"/>
      <c r="D73" s="4"/>
      <c r="E73" s="7"/>
      <c r="F73" s="7"/>
      <c r="G73" s="7"/>
      <c r="H73" s="7"/>
      <c r="I73" s="7"/>
      <c r="J73" s="7"/>
      <c r="K73" s="7"/>
      <c r="L73" s="7"/>
      <c r="M73" s="85"/>
      <c r="N73" s="9"/>
      <c r="O73" s="9"/>
      <c r="P73" s="7"/>
      <c r="Q73" s="1"/>
      <c r="R73" s="9"/>
    </row>
    <row r="74" spans="1:18" ht="30.65" customHeight="1">
      <c r="A74" s="5">
        <v>10</v>
      </c>
      <c r="B74" s="6" t="s">
        <v>49</v>
      </c>
      <c r="C74" s="4"/>
      <c r="D74" s="4"/>
      <c r="E74" s="7"/>
      <c r="F74" s="7"/>
      <c r="G74" s="7"/>
      <c r="H74" s="7"/>
      <c r="I74" s="7"/>
      <c r="J74" s="7"/>
      <c r="K74" s="7"/>
      <c r="L74" s="7"/>
      <c r="M74" s="85"/>
      <c r="N74" s="9"/>
      <c r="O74" s="9"/>
      <c r="P74" s="7"/>
      <c r="Q74" s="1"/>
      <c r="R74" s="9"/>
    </row>
    <row r="75" spans="1:18">
      <c r="A75" s="5"/>
      <c r="B75" s="1"/>
      <c r="C75" s="4"/>
      <c r="D75" s="4"/>
      <c r="E75" s="7"/>
      <c r="F75" s="7"/>
      <c r="G75" s="7"/>
      <c r="H75" s="7"/>
      <c r="I75" s="7"/>
      <c r="J75" s="7"/>
      <c r="K75" s="7"/>
      <c r="L75" s="7"/>
      <c r="M75" s="85"/>
      <c r="N75" s="9"/>
      <c r="O75" s="9"/>
      <c r="P75" s="7"/>
      <c r="Q75" s="1"/>
      <c r="R75" s="9"/>
    </row>
    <row r="76" spans="1:18">
      <c r="A76" s="5"/>
      <c r="B76" s="1" t="s">
        <v>31</v>
      </c>
      <c r="C76" s="4">
        <v>1</v>
      </c>
      <c r="D76" s="4">
        <v>14</v>
      </c>
      <c r="E76" s="7">
        <v>4264</v>
      </c>
      <c r="F76" s="7"/>
      <c r="G76" s="7"/>
      <c r="H76" s="7"/>
      <c r="I76" s="7">
        <f>PRODUCT(E76,0.382)</f>
        <v>1628.848</v>
      </c>
      <c r="J76" s="7">
        <f>PRODUCT(E76,0.2)</f>
        <v>852.80000000000007</v>
      </c>
      <c r="K76" s="7">
        <v>3299.2</v>
      </c>
      <c r="L76" s="7">
        <f t="shared" si="1"/>
        <v>6745.6480000000001</v>
      </c>
      <c r="M76" s="85">
        <v>80947.8</v>
      </c>
      <c r="N76" s="9"/>
      <c r="O76" s="9"/>
      <c r="P76" s="7">
        <f t="shared" si="3"/>
        <v>80947.775999999998</v>
      </c>
      <c r="Q76" s="1">
        <v>1631</v>
      </c>
      <c r="R76" s="9">
        <f t="shared" si="4"/>
        <v>38.250469043151966</v>
      </c>
    </row>
    <row r="77" spans="1:18">
      <c r="A77" s="5"/>
      <c r="B77" s="1" t="s">
        <v>44</v>
      </c>
      <c r="C77" s="4">
        <v>1</v>
      </c>
      <c r="D77" s="4">
        <v>11</v>
      </c>
      <c r="E77" s="7">
        <v>3471</v>
      </c>
      <c r="F77" s="7"/>
      <c r="G77" s="7"/>
      <c r="H77" s="7"/>
      <c r="I77" s="7">
        <f>PRODUCT(E77,0.382)</f>
        <v>1325.922</v>
      </c>
      <c r="J77" s="7">
        <f>PRODUCT(E77,0.2)</f>
        <v>694.2</v>
      </c>
      <c r="K77" s="7">
        <v>2684.8</v>
      </c>
      <c r="L77" s="7">
        <f t="shared" ref="L77:L83" si="10">SUM(E77:J77)</f>
        <v>5491.1220000000003</v>
      </c>
      <c r="M77" s="85">
        <v>65893.440000000002</v>
      </c>
      <c r="N77" s="9"/>
      <c r="O77" s="9"/>
      <c r="P77" s="7">
        <f t="shared" si="3"/>
        <v>65893.464000000007</v>
      </c>
      <c r="Q77" s="1">
        <v>1327.9</v>
      </c>
      <c r="R77" s="9">
        <f t="shared" si="4"/>
        <v>38.256986459233651</v>
      </c>
    </row>
    <row r="78" spans="1:18">
      <c r="A78" s="5"/>
      <c r="B78" s="9" t="s">
        <v>44</v>
      </c>
      <c r="C78" s="4">
        <v>1</v>
      </c>
      <c r="D78" s="4">
        <v>11</v>
      </c>
      <c r="E78" s="7">
        <v>3471</v>
      </c>
      <c r="F78" s="7"/>
      <c r="G78" s="7"/>
      <c r="H78" s="7"/>
      <c r="I78" s="7">
        <f>PRODUCT(E78,0.382)</f>
        <v>1325.922</v>
      </c>
      <c r="J78" s="7">
        <f>PRODUCT(E78,0.1)</f>
        <v>347.1</v>
      </c>
      <c r="K78" s="7">
        <v>2211</v>
      </c>
      <c r="L78" s="7">
        <f t="shared" si="10"/>
        <v>5144.0220000000008</v>
      </c>
      <c r="M78" s="85">
        <v>61728.24</v>
      </c>
      <c r="N78" s="9"/>
      <c r="O78" s="9"/>
      <c r="P78" s="7">
        <f t="shared" ref="P78:P83" si="11">PRODUCT(L78,12)</f>
        <v>61728.26400000001</v>
      </c>
      <c r="Q78" s="1">
        <v>1327.9</v>
      </c>
      <c r="R78" s="9">
        <f t="shared" si="4"/>
        <v>38.256986459233651</v>
      </c>
    </row>
    <row r="79" spans="1:18" ht="21" customHeight="1">
      <c r="A79" s="5"/>
      <c r="B79" s="1"/>
      <c r="C79" s="4"/>
      <c r="D79" s="4"/>
      <c r="E79" s="7"/>
      <c r="F79" s="7"/>
      <c r="G79" s="7"/>
      <c r="H79" s="7"/>
      <c r="I79" s="7"/>
      <c r="J79" s="7"/>
      <c r="K79" s="7"/>
      <c r="L79" s="7"/>
      <c r="M79" s="85"/>
      <c r="N79" s="9"/>
      <c r="O79" s="9"/>
      <c r="P79" s="7"/>
      <c r="Q79" s="1"/>
      <c r="R79" s="9"/>
    </row>
    <row r="80" spans="1:18" ht="44.25" customHeight="1">
      <c r="A80" s="76">
        <v>11</v>
      </c>
      <c r="B80" s="6" t="s">
        <v>50</v>
      </c>
      <c r="C80" s="4"/>
      <c r="D80" s="4"/>
      <c r="E80" s="7"/>
      <c r="F80" s="7"/>
      <c r="G80" s="7"/>
      <c r="H80" s="7"/>
      <c r="I80" s="7"/>
      <c r="J80" s="7"/>
      <c r="K80" s="7"/>
      <c r="L80" s="7"/>
      <c r="M80" s="85"/>
      <c r="N80" s="9"/>
      <c r="O80" s="9"/>
      <c r="P80" s="7"/>
      <c r="Q80" s="1"/>
      <c r="R80" s="9"/>
    </row>
    <row r="81" spans="1:18" ht="10.5" customHeight="1">
      <c r="A81" s="64"/>
      <c r="B81" s="48"/>
      <c r="C81" s="4"/>
      <c r="D81" s="4"/>
      <c r="E81" s="7"/>
      <c r="F81" s="7"/>
      <c r="G81" s="7"/>
      <c r="H81" s="7"/>
      <c r="I81" s="7"/>
      <c r="J81" s="7"/>
      <c r="K81" s="7"/>
      <c r="L81" s="7"/>
      <c r="M81" s="85"/>
      <c r="N81" s="9"/>
      <c r="O81" s="9"/>
      <c r="P81" s="7"/>
      <c r="Q81" s="1"/>
      <c r="R81" s="9"/>
    </row>
    <row r="82" spans="1:18">
      <c r="A82" s="64"/>
      <c r="B82" s="48" t="s">
        <v>79</v>
      </c>
      <c r="C82" s="4">
        <v>1</v>
      </c>
      <c r="D82" s="4">
        <v>13</v>
      </c>
      <c r="E82" s="7">
        <v>4000</v>
      </c>
      <c r="F82" s="7"/>
      <c r="G82" s="7"/>
      <c r="H82" s="7"/>
      <c r="I82" s="7">
        <f>PRODUCT(E82,0.382)</f>
        <v>1528</v>
      </c>
      <c r="J82" s="7">
        <f>PRODUCT(E82,0.3)</f>
        <v>1200</v>
      </c>
      <c r="K82" s="7">
        <v>3711.6</v>
      </c>
      <c r="L82" s="7">
        <f t="shared" si="10"/>
        <v>6728</v>
      </c>
      <c r="M82" s="85">
        <f t="shared" ref="M82:M83" si="12">PRODUCT(L82,12)</f>
        <v>80736</v>
      </c>
      <c r="N82" s="9"/>
      <c r="O82" s="9"/>
      <c r="P82" s="7">
        <f t="shared" si="11"/>
        <v>80736</v>
      </c>
      <c r="Q82" s="1">
        <v>1530</v>
      </c>
      <c r="R82" s="9">
        <f t="shared" ref="R82" si="13">PRODUCT(Q82,1/E82,100)</f>
        <v>38.25</v>
      </c>
    </row>
    <row r="83" spans="1:18">
      <c r="A83" s="64"/>
      <c r="B83" s="48" t="s">
        <v>52</v>
      </c>
      <c r="C83" s="4">
        <v>1</v>
      </c>
      <c r="D83" s="4">
        <v>6</v>
      </c>
      <c r="E83" s="7">
        <v>2555</v>
      </c>
      <c r="F83" s="7"/>
      <c r="G83" s="7"/>
      <c r="H83" s="7"/>
      <c r="I83" s="7"/>
      <c r="J83" s="7"/>
      <c r="K83" s="7">
        <v>1235</v>
      </c>
      <c r="L83" s="45">
        <f t="shared" si="10"/>
        <v>2555</v>
      </c>
      <c r="M83" s="85">
        <f t="shared" si="12"/>
        <v>30660</v>
      </c>
      <c r="N83" s="7"/>
      <c r="O83" s="84">
        <v>1168</v>
      </c>
      <c r="P83" s="7">
        <f t="shared" si="11"/>
        <v>30660</v>
      </c>
      <c r="Q83" s="1"/>
      <c r="R83" s="1"/>
    </row>
    <row r="84" spans="1:18">
      <c r="A84" s="64"/>
      <c r="B84" s="48"/>
      <c r="C84" s="4"/>
      <c r="D84" s="4"/>
      <c r="E84" s="7"/>
      <c r="F84" s="7"/>
      <c r="G84" s="7"/>
      <c r="H84" s="7"/>
      <c r="I84" s="7"/>
      <c r="J84" s="7"/>
      <c r="K84" s="7"/>
      <c r="L84" s="7"/>
      <c r="M84" s="41"/>
      <c r="N84" s="9"/>
      <c r="O84" s="43"/>
      <c r="P84" s="1"/>
      <c r="Q84" s="1"/>
      <c r="R84" s="1"/>
    </row>
    <row r="85" spans="1:18">
      <c r="A85" s="64"/>
      <c r="B85" s="75" t="s">
        <v>53</v>
      </c>
      <c r="C85" s="5">
        <v>39</v>
      </c>
      <c r="D85" s="5"/>
      <c r="E85" s="13">
        <v>138240</v>
      </c>
      <c r="F85" s="13">
        <f>SUM(F13:F83)</f>
        <v>2458</v>
      </c>
      <c r="G85" s="13">
        <v>983.2</v>
      </c>
      <c r="H85" s="13">
        <v>384.2</v>
      </c>
      <c r="I85" s="13">
        <v>43494.13</v>
      </c>
      <c r="J85" s="13">
        <f>SUM(J13:J83)</f>
        <v>27173.300000000003</v>
      </c>
      <c r="K85" s="13" t="e">
        <f t="shared" ref="K85" si="14">SUM(K13:K83)</f>
        <v>#REF!</v>
      </c>
      <c r="L85" s="13">
        <v>212732.83</v>
      </c>
      <c r="M85" s="13">
        <f>SUM(M13:M83)</f>
        <v>2552793.9600000004</v>
      </c>
      <c r="N85" s="42"/>
      <c r="O85" s="42">
        <f t="shared" ref="O85:P85" si="15">SUM(O13:O84)</f>
        <v>10774</v>
      </c>
      <c r="P85" s="42">
        <f t="shared" si="15"/>
        <v>2552794.0559999999</v>
      </c>
      <c r="Q85" s="1">
        <f>SUM(Q13:Q82)</f>
        <v>43554.100000000006</v>
      </c>
      <c r="R85" s="1"/>
    </row>
    <row r="86" spans="1:18">
      <c r="A86" s="81"/>
      <c r="B86" s="48"/>
      <c r="C86" s="11"/>
      <c r="D86" s="11"/>
      <c r="E86" s="7"/>
      <c r="F86" s="9"/>
      <c r="G86" s="9"/>
      <c r="H86" s="9"/>
      <c r="I86" s="9"/>
      <c r="J86" s="9"/>
      <c r="K86" s="9"/>
      <c r="L86" s="9"/>
      <c r="M86" s="9"/>
      <c r="N86" s="9"/>
      <c r="O86" s="9"/>
      <c r="P86" s="43">
        <f>SUM(O21:O83)</f>
        <v>10774</v>
      </c>
      <c r="Q86" s="1"/>
      <c r="R86" s="1"/>
    </row>
    <row r="87" spans="1:18">
      <c r="A87" s="82"/>
      <c r="B87" s="88" t="s">
        <v>54</v>
      </c>
      <c r="C87" s="88"/>
      <c r="D87" s="86" t="s">
        <v>55</v>
      </c>
      <c r="E87" s="86"/>
      <c r="F87" s="86"/>
      <c r="G87" s="86"/>
      <c r="H87" s="86"/>
      <c r="I87" s="86"/>
      <c r="J87" s="86"/>
      <c r="K87" s="14"/>
      <c r="L87" s="14"/>
      <c r="M87" s="14"/>
      <c r="N87" s="14"/>
      <c r="O87" s="77"/>
      <c r="P87" s="1"/>
      <c r="Q87" s="1"/>
      <c r="R87" s="1"/>
    </row>
    <row r="88" spans="1:18">
      <c r="A88" s="82"/>
      <c r="B88" s="88"/>
      <c r="C88" s="88"/>
      <c r="D88" s="86"/>
      <c r="E88" s="86"/>
      <c r="F88" s="86"/>
      <c r="G88" s="86"/>
      <c r="H88" s="86"/>
      <c r="I88" s="86"/>
      <c r="J88" s="86"/>
      <c r="K88" s="14"/>
      <c r="L88" s="14"/>
      <c r="M88" s="14"/>
      <c r="N88" s="14"/>
      <c r="O88" s="48"/>
      <c r="P88" s="1"/>
      <c r="Q88" s="1"/>
      <c r="R88" s="1"/>
    </row>
    <row r="89" spans="1:18">
      <c r="A89" s="82"/>
      <c r="B89" s="86"/>
      <c r="C89" s="87"/>
      <c r="D89" s="87"/>
      <c r="E89" s="87"/>
      <c r="F89" s="87"/>
      <c r="G89" s="87"/>
      <c r="H89" s="87"/>
      <c r="I89" s="87"/>
      <c r="J89" s="87"/>
      <c r="K89" s="14"/>
      <c r="L89" s="14"/>
      <c r="M89" s="14"/>
      <c r="N89" s="14"/>
      <c r="O89" s="48"/>
      <c r="P89" s="1"/>
      <c r="Q89" s="1"/>
      <c r="R89" s="1"/>
    </row>
    <row r="90" spans="1:18">
      <c r="A90" s="82"/>
      <c r="B90" s="87"/>
      <c r="C90" s="87"/>
      <c r="D90" s="87"/>
      <c r="E90" s="87"/>
      <c r="F90" s="87"/>
      <c r="G90" s="87"/>
      <c r="H90" s="87"/>
      <c r="I90" s="87"/>
      <c r="J90" s="87"/>
      <c r="K90" s="14"/>
      <c r="L90" s="14"/>
      <c r="M90" s="14"/>
      <c r="N90" s="14"/>
      <c r="O90" s="48"/>
      <c r="P90" s="1"/>
      <c r="Q90" s="1"/>
      <c r="R90" s="1"/>
    </row>
    <row r="91" spans="1:18">
      <c r="A91" s="83"/>
      <c r="B91" s="16" t="s">
        <v>56</v>
      </c>
      <c r="C91" s="86" t="s">
        <v>70</v>
      </c>
      <c r="D91" s="87"/>
      <c r="E91" s="87"/>
      <c r="F91" s="87"/>
      <c r="G91" s="87"/>
      <c r="H91" s="87"/>
      <c r="I91" s="87"/>
      <c r="J91" s="87"/>
      <c r="K91" s="14"/>
      <c r="L91" s="14"/>
      <c r="M91" s="14"/>
      <c r="N91" s="14"/>
      <c r="O91" s="48"/>
      <c r="P91" s="1"/>
      <c r="Q91" s="1"/>
      <c r="R91" s="1"/>
    </row>
    <row r="92" spans="1:18">
      <c r="A92" s="80"/>
      <c r="B92" s="48"/>
      <c r="C92" s="8"/>
      <c r="D92" s="8"/>
      <c r="E92" s="8"/>
      <c r="F92" s="8"/>
      <c r="G92" s="8"/>
      <c r="H92" s="8"/>
      <c r="I92" s="9"/>
      <c r="J92" s="9"/>
      <c r="K92" s="9"/>
      <c r="L92" s="9"/>
      <c r="M92" s="9"/>
      <c r="N92" s="9"/>
      <c r="O92" s="1"/>
      <c r="P92" s="1"/>
      <c r="Q92" s="1"/>
      <c r="R92" s="1"/>
    </row>
    <row r="93" spans="1:18">
      <c r="A93" s="8"/>
      <c r="B93" s="1"/>
      <c r="C93" s="1"/>
      <c r="D93" s="1"/>
      <c r="E93" s="7"/>
      <c r="F93" s="1"/>
      <c r="G93" s="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60" t="s">
        <v>87</v>
      </c>
      <c r="E95" s="60">
        <v>2553.5</v>
      </c>
      <c r="F95" s="1"/>
      <c r="G95" s="9"/>
      <c r="H95" s="9"/>
      <c r="I95" s="1"/>
      <c r="J95" s="1">
        <v>30</v>
      </c>
      <c r="K95" s="1"/>
      <c r="L95" s="1">
        <v>15</v>
      </c>
      <c r="M95" s="1">
        <v>17919.599999999999</v>
      </c>
      <c r="N95" s="1"/>
      <c r="O95" s="1"/>
      <c r="P95" s="1"/>
      <c r="Q95" s="1"/>
      <c r="R95" s="1"/>
    </row>
    <row r="96" spans="1:18">
      <c r="A96" s="1"/>
      <c r="B96" s="1"/>
      <c r="C96" s="1"/>
      <c r="D96" s="60" t="s">
        <v>83</v>
      </c>
      <c r="E96" s="60">
        <v>137.4</v>
      </c>
      <c r="F96" s="1"/>
      <c r="G96" s="9"/>
      <c r="H96" s="9"/>
      <c r="I96" s="1"/>
      <c r="J96" s="1">
        <v>20</v>
      </c>
      <c r="K96" s="1"/>
      <c r="L96" s="1">
        <v>9</v>
      </c>
      <c r="M96" s="1">
        <v>6692</v>
      </c>
      <c r="N96" s="1"/>
      <c r="O96" s="1"/>
      <c r="P96" s="1"/>
      <c r="Q96" s="1"/>
      <c r="R96" s="1"/>
    </row>
    <row r="97" spans="1:18">
      <c r="A97" s="1"/>
      <c r="B97" s="1"/>
      <c r="C97" s="1"/>
      <c r="D97" s="60" t="s">
        <v>84</v>
      </c>
      <c r="E97" s="60">
        <v>26.5</v>
      </c>
      <c r="F97" s="1"/>
      <c r="G97" s="9"/>
      <c r="H97" s="1"/>
      <c r="I97" s="1"/>
      <c r="J97" s="1">
        <v>10</v>
      </c>
      <c r="K97" s="1"/>
      <c r="L97" s="1">
        <v>5</v>
      </c>
      <c r="M97" s="1">
        <v>1682.7</v>
      </c>
      <c r="N97" s="1"/>
      <c r="O97" s="1"/>
      <c r="P97" s="1"/>
      <c r="Q97" s="1"/>
      <c r="R97" s="1"/>
    </row>
    <row r="98" spans="1:18">
      <c r="A98" s="1"/>
      <c r="B98" s="1"/>
      <c r="C98" s="1"/>
      <c r="D98" s="60" t="s">
        <v>88</v>
      </c>
      <c r="E98" s="60">
        <v>129.30000000000001</v>
      </c>
      <c r="F98" s="1"/>
      <c r="G98" s="9"/>
      <c r="H98" s="32"/>
      <c r="I98" s="32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60"/>
      <c r="E99" s="60"/>
      <c r="F99" s="1"/>
      <c r="G99" s="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60" t="s">
        <v>86</v>
      </c>
      <c r="E100" s="1">
        <f>SUM(E95:E98)</f>
        <v>2846.7000000000003</v>
      </c>
      <c r="F100" s="1"/>
      <c r="G100" s="9"/>
      <c r="H100" s="9"/>
      <c r="I100" s="7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</sheetData>
  <mergeCells count="22">
    <mergeCell ref="D3:E3"/>
    <mergeCell ref="A1:N1"/>
    <mergeCell ref="B4:I4"/>
    <mergeCell ref="B3:C3"/>
    <mergeCell ref="F3:M3"/>
    <mergeCell ref="A2:H2"/>
    <mergeCell ref="B5:J5"/>
    <mergeCell ref="D6:H6"/>
    <mergeCell ref="N8:N9"/>
    <mergeCell ref="A8:A9"/>
    <mergeCell ref="B8:B9"/>
    <mergeCell ref="C8:C9"/>
    <mergeCell ref="D8:D9"/>
    <mergeCell ref="E8:E9"/>
    <mergeCell ref="M8:M9"/>
    <mergeCell ref="C91:J91"/>
    <mergeCell ref="B87:C88"/>
    <mergeCell ref="F8:J8"/>
    <mergeCell ref="L8:L9"/>
    <mergeCell ref="A7:M7"/>
    <mergeCell ref="D87:J88"/>
    <mergeCell ref="B89:J9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01"/>
  <sheetViews>
    <sheetView topLeftCell="A10" workbookViewId="0">
      <selection activeCell="J34" sqref="J34"/>
    </sheetView>
  </sheetViews>
  <sheetFormatPr defaultRowHeight="14.5"/>
  <cols>
    <col min="1" max="1" width="4.54296875" customWidth="1"/>
    <col min="2" max="2" width="25.6328125" customWidth="1"/>
    <col min="3" max="3" width="7.6328125" customWidth="1"/>
    <col min="5" max="5" width="11.6328125" customWidth="1"/>
    <col min="6" max="6" width="9.54296875" bestFit="1" customWidth="1"/>
    <col min="7" max="7" width="9.90625" customWidth="1"/>
    <col min="9" max="9" width="10.453125" customWidth="1"/>
    <col min="11" max="11" width="10.6328125" customWidth="1"/>
    <col min="12" max="12" width="10.36328125" customWidth="1"/>
    <col min="13" max="13" width="10.6328125" customWidth="1"/>
    <col min="14" max="14" width="10.54296875" bestFit="1" customWidth="1"/>
  </cols>
  <sheetData>
    <row r="2" spans="1:13">
      <c r="A2" s="14"/>
      <c r="B2" s="15"/>
      <c r="C2" s="86"/>
      <c r="D2" s="86"/>
      <c r="E2" s="86"/>
      <c r="F2" s="86"/>
      <c r="G2" s="86"/>
      <c r="H2" s="86"/>
      <c r="I2" s="15" t="s">
        <v>0</v>
      </c>
      <c r="J2" s="16"/>
      <c r="K2" s="14"/>
      <c r="L2" s="14"/>
    </row>
    <row r="3" spans="1:13" ht="82.5" customHeight="1">
      <c r="A3" s="14"/>
      <c r="B3" s="116" t="s">
        <v>77</v>
      </c>
      <c r="C3" s="116"/>
      <c r="D3" s="86"/>
      <c r="E3" s="86"/>
      <c r="F3" s="52"/>
      <c r="G3" s="109" t="s">
        <v>76</v>
      </c>
      <c r="H3" s="109"/>
      <c r="I3" s="109"/>
      <c r="J3" s="109"/>
      <c r="K3" s="109"/>
      <c r="L3" s="109"/>
      <c r="M3" s="109"/>
    </row>
    <row r="4" spans="1:13">
      <c r="A4" s="14"/>
      <c r="B4" s="107" t="s">
        <v>67</v>
      </c>
      <c r="C4" s="107"/>
      <c r="D4" s="107"/>
      <c r="E4" s="107"/>
      <c r="F4" s="107"/>
      <c r="G4" s="107"/>
      <c r="H4" s="107"/>
      <c r="I4" s="107"/>
      <c r="J4" s="14"/>
      <c r="K4" s="14"/>
      <c r="L4" s="14"/>
      <c r="M4" s="14"/>
    </row>
    <row r="5" spans="1:13">
      <c r="A5" s="14"/>
      <c r="B5" s="14" t="s">
        <v>75</v>
      </c>
      <c r="C5" s="14"/>
      <c r="D5" s="86"/>
      <c r="E5" s="86"/>
      <c r="F5" s="86"/>
      <c r="G5" s="86"/>
      <c r="H5" s="86"/>
      <c r="I5" s="86"/>
      <c r="J5" s="14"/>
      <c r="K5" s="14"/>
      <c r="L5" s="14"/>
      <c r="M5" s="14"/>
    </row>
    <row r="6" spans="1:13">
      <c r="A6" s="14"/>
      <c r="B6" s="127" t="s">
        <v>61</v>
      </c>
      <c r="C6" s="127"/>
      <c r="D6" s="127"/>
      <c r="E6" s="127"/>
      <c r="F6" s="127"/>
      <c r="G6" s="127"/>
      <c r="H6" s="127"/>
      <c r="I6" s="127"/>
      <c r="J6" s="127"/>
      <c r="K6" s="14"/>
      <c r="L6" s="14" t="s">
        <v>1</v>
      </c>
    </row>
    <row r="7" spans="1:13">
      <c r="A7" s="14"/>
      <c r="B7" s="14"/>
      <c r="C7" s="14"/>
      <c r="D7" s="128" t="s">
        <v>80</v>
      </c>
      <c r="E7" s="128"/>
      <c r="F7" s="128"/>
      <c r="G7" s="128"/>
      <c r="H7" s="128"/>
      <c r="I7" s="14"/>
      <c r="J7" s="14"/>
      <c r="K7" s="14"/>
      <c r="L7" s="14"/>
    </row>
    <row r="8" spans="1:13" ht="12.75" customHeight="1">
      <c r="A8" s="129" t="s">
        <v>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3" ht="15" customHeight="1">
      <c r="A9" s="119" t="s">
        <v>3</v>
      </c>
      <c r="B9" s="119" t="s">
        <v>4</v>
      </c>
      <c r="C9" s="130" t="s">
        <v>5</v>
      </c>
      <c r="D9" s="132" t="s">
        <v>6</v>
      </c>
      <c r="E9" s="54"/>
      <c r="G9" s="117" t="s">
        <v>8</v>
      </c>
      <c r="H9" s="118"/>
      <c r="I9" s="118"/>
      <c r="J9" s="89"/>
      <c r="K9" s="119" t="s">
        <v>10</v>
      </c>
      <c r="L9" s="119" t="s">
        <v>11</v>
      </c>
      <c r="M9" s="125"/>
    </row>
    <row r="10" spans="1:13" ht="74.5">
      <c r="A10" s="120"/>
      <c r="B10" s="120"/>
      <c r="C10" s="131"/>
      <c r="D10" s="133"/>
      <c r="E10" s="134" t="s">
        <v>7</v>
      </c>
      <c r="G10" s="12" t="s">
        <v>12</v>
      </c>
      <c r="H10" s="19" t="s">
        <v>13</v>
      </c>
      <c r="I10" s="19" t="s">
        <v>14</v>
      </c>
      <c r="J10" s="12" t="s">
        <v>9</v>
      </c>
      <c r="K10" s="120"/>
      <c r="L10" s="120"/>
      <c r="M10" s="126"/>
    </row>
    <row r="11" spans="1:13">
      <c r="A11" s="46">
        <v>1</v>
      </c>
      <c r="B11" s="46">
        <v>2</v>
      </c>
      <c r="C11" s="46">
        <v>3</v>
      </c>
      <c r="D11" s="46">
        <v>4</v>
      </c>
      <c r="E11" s="135"/>
      <c r="F11" s="46">
        <v>5</v>
      </c>
      <c r="G11" s="46">
        <v>6</v>
      </c>
      <c r="H11" s="46">
        <v>7</v>
      </c>
      <c r="I11" s="46">
        <v>8</v>
      </c>
      <c r="J11" s="46">
        <v>9</v>
      </c>
      <c r="K11" s="46">
        <v>10</v>
      </c>
      <c r="L11" s="46">
        <v>11</v>
      </c>
      <c r="M11" s="9"/>
    </row>
    <row r="12" spans="1:13" ht="18.5">
      <c r="A12" s="50">
        <v>1</v>
      </c>
      <c r="B12" s="65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>
      <c r="A13" s="5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>
      <c r="A14" s="50"/>
      <c r="B14" s="64" t="s">
        <v>16</v>
      </c>
      <c r="C14" s="11">
        <v>1</v>
      </c>
      <c r="D14" s="11">
        <v>16</v>
      </c>
      <c r="E14" s="11">
        <v>5360</v>
      </c>
      <c r="F14" s="7"/>
      <c r="G14" s="7">
        <f>PRODUCT(E14,0.5)</f>
        <v>2680</v>
      </c>
      <c r="H14" s="7"/>
      <c r="I14" s="7">
        <f>PRODUCT(E14,0.4)</f>
        <v>2144</v>
      </c>
      <c r="J14" s="7">
        <f>PRODUCT(E14,0.3)</f>
        <v>1608</v>
      </c>
      <c r="K14" s="7">
        <f>SUM(E14:J14)</f>
        <v>11792</v>
      </c>
      <c r="L14" s="7">
        <f>PRODUCT(K14,12)</f>
        <v>141504</v>
      </c>
      <c r="M14" s="41"/>
    </row>
    <row r="15" spans="1:13" ht="10.5" customHeight="1">
      <c r="A15" s="50"/>
      <c r="B15" s="9" t="s">
        <v>17</v>
      </c>
      <c r="C15" s="11"/>
      <c r="D15" s="11"/>
      <c r="E15" s="11"/>
      <c r="F15" s="7"/>
      <c r="G15" s="7"/>
      <c r="H15" s="7"/>
      <c r="I15" s="7"/>
      <c r="J15" s="7"/>
      <c r="K15" s="7">
        <f t="shared" ref="K15:K78" si="0">SUM(E15:J15)</f>
        <v>0</v>
      </c>
      <c r="L15" s="7">
        <f t="shared" ref="L15:L78" si="1">PRODUCT(K15,12)</f>
        <v>0</v>
      </c>
      <c r="M15" s="41"/>
    </row>
    <row r="16" spans="1:13" ht="26.25" customHeight="1">
      <c r="A16" s="50"/>
      <c r="B16" s="10" t="s">
        <v>18</v>
      </c>
      <c r="C16" s="11">
        <v>1</v>
      </c>
      <c r="D16" s="11" t="s">
        <v>19</v>
      </c>
      <c r="E16" s="11">
        <v>5092</v>
      </c>
      <c r="F16" s="7"/>
      <c r="G16" s="7"/>
      <c r="H16" s="7"/>
      <c r="I16" s="7">
        <f t="shared" ref="I16" si="2">PRODUCT(E16,0.4)</f>
        <v>2036.8000000000002</v>
      </c>
      <c r="J16" s="7">
        <f t="shared" ref="J16" si="3">PRODUCT(E16,0.3)</f>
        <v>1527.6</v>
      </c>
      <c r="K16" s="7">
        <f t="shared" si="0"/>
        <v>8656.4</v>
      </c>
      <c r="L16" s="7">
        <f t="shared" si="1"/>
        <v>103876.79999999999</v>
      </c>
      <c r="M16" s="41"/>
    </row>
    <row r="17" spans="1:13">
      <c r="A17" s="50"/>
      <c r="B17" s="9"/>
      <c r="C17" s="11"/>
      <c r="D17" s="11"/>
      <c r="E17" s="11"/>
      <c r="F17" s="7"/>
      <c r="G17" s="7"/>
      <c r="H17" s="7"/>
      <c r="I17" s="7"/>
      <c r="J17" s="7"/>
      <c r="K17" s="7">
        <f t="shared" si="0"/>
        <v>0</v>
      </c>
      <c r="L17" s="7">
        <f t="shared" si="1"/>
        <v>0</v>
      </c>
      <c r="M17" s="41"/>
    </row>
    <row r="18" spans="1:13" ht="27" customHeight="1">
      <c r="A18" s="50"/>
      <c r="B18" s="10" t="s">
        <v>20</v>
      </c>
      <c r="C18" s="11">
        <v>1</v>
      </c>
      <c r="D18" s="11" t="s">
        <v>19</v>
      </c>
      <c r="E18" s="11">
        <v>5092</v>
      </c>
      <c r="F18" s="7"/>
      <c r="G18" s="7"/>
      <c r="H18" s="7"/>
      <c r="I18" s="7"/>
      <c r="J18" s="7"/>
      <c r="K18" s="7">
        <f t="shared" si="0"/>
        <v>5092</v>
      </c>
      <c r="L18" s="7">
        <f t="shared" si="1"/>
        <v>61104</v>
      </c>
      <c r="M18" s="41"/>
    </row>
    <row r="19" spans="1:13">
      <c r="A19" s="50"/>
      <c r="B19" s="9"/>
      <c r="C19" s="11"/>
      <c r="D19" s="11"/>
      <c r="E19" s="11"/>
      <c r="F19" s="7"/>
      <c r="G19" s="7"/>
      <c r="H19" s="7"/>
      <c r="I19" s="7"/>
      <c r="J19" s="7"/>
      <c r="K19" s="7">
        <f t="shared" si="0"/>
        <v>0</v>
      </c>
      <c r="L19" s="7">
        <f t="shared" si="1"/>
        <v>0</v>
      </c>
      <c r="M19" s="41"/>
    </row>
    <row r="20" spans="1:13">
      <c r="A20" s="50"/>
      <c r="B20" s="9" t="s">
        <v>21</v>
      </c>
      <c r="C20" s="11">
        <v>1</v>
      </c>
      <c r="D20" s="11" t="s">
        <v>22</v>
      </c>
      <c r="E20" s="11">
        <v>4824</v>
      </c>
      <c r="F20" s="7"/>
      <c r="G20" s="7"/>
      <c r="H20" s="7"/>
      <c r="I20" s="7"/>
      <c r="J20" s="7"/>
      <c r="K20" s="7">
        <f t="shared" si="0"/>
        <v>4824</v>
      </c>
      <c r="L20" s="7">
        <f t="shared" si="1"/>
        <v>57888</v>
      </c>
      <c r="M20" s="41"/>
    </row>
    <row r="21" spans="1:13">
      <c r="A21" s="50"/>
      <c r="B21" s="9"/>
      <c r="C21" s="11"/>
      <c r="D21" s="11"/>
      <c r="E21" s="11"/>
      <c r="F21" s="7"/>
      <c r="G21" s="7"/>
      <c r="H21" s="7"/>
      <c r="I21" s="7"/>
      <c r="J21" s="7"/>
      <c r="K21" s="7">
        <f t="shared" si="0"/>
        <v>0</v>
      </c>
      <c r="L21" s="7">
        <f t="shared" si="1"/>
        <v>0</v>
      </c>
      <c r="M21" s="41"/>
    </row>
    <row r="22" spans="1:13">
      <c r="A22" s="50"/>
      <c r="B22" s="9" t="s">
        <v>23</v>
      </c>
      <c r="C22" s="11">
        <v>1</v>
      </c>
      <c r="D22" s="11">
        <v>9</v>
      </c>
      <c r="E22" s="11">
        <v>3323</v>
      </c>
      <c r="F22" s="7">
        <v>850</v>
      </c>
      <c r="G22" s="7"/>
      <c r="H22" s="7"/>
      <c r="I22" s="7"/>
      <c r="J22" s="7"/>
      <c r="K22" s="7">
        <f t="shared" si="0"/>
        <v>4173</v>
      </c>
      <c r="L22" s="7">
        <f t="shared" si="1"/>
        <v>50076</v>
      </c>
      <c r="M22" s="41"/>
    </row>
    <row r="23" spans="1:13">
      <c r="A23" s="50"/>
      <c r="B23" s="9"/>
      <c r="C23" s="11"/>
      <c r="D23" s="11"/>
      <c r="E23" s="11"/>
      <c r="F23" s="7"/>
      <c r="G23" s="7"/>
      <c r="H23" s="7"/>
      <c r="I23" s="7"/>
      <c r="J23" s="7"/>
      <c r="K23" s="7">
        <f t="shared" si="0"/>
        <v>0</v>
      </c>
      <c r="L23" s="7">
        <f t="shared" si="1"/>
        <v>0</v>
      </c>
      <c r="M23" s="41"/>
    </row>
    <row r="24" spans="1:13" ht="43.5" customHeight="1">
      <c r="A24" s="50">
        <v>2</v>
      </c>
      <c r="B24" s="49" t="s">
        <v>24</v>
      </c>
      <c r="C24" s="11"/>
      <c r="D24" s="11"/>
      <c r="E24" s="11"/>
      <c r="F24" s="7"/>
      <c r="G24" s="7"/>
      <c r="H24" s="7"/>
      <c r="I24" s="7"/>
      <c r="J24" s="7"/>
      <c r="K24" s="7">
        <f t="shared" si="0"/>
        <v>0</v>
      </c>
      <c r="L24" s="7">
        <f t="shared" si="1"/>
        <v>0</v>
      </c>
      <c r="M24" s="41"/>
    </row>
    <row r="25" spans="1:13">
      <c r="A25" s="50"/>
      <c r="B25" s="9"/>
      <c r="C25" s="11"/>
      <c r="D25" s="11"/>
      <c r="E25" s="11"/>
      <c r="F25" s="7"/>
      <c r="G25" s="7"/>
      <c r="H25" s="7"/>
      <c r="I25" s="7"/>
      <c r="J25" s="7"/>
      <c r="K25" s="7">
        <f t="shared" si="0"/>
        <v>0</v>
      </c>
      <c r="L25" s="7">
        <f t="shared" si="1"/>
        <v>0</v>
      </c>
      <c r="M25" s="41"/>
    </row>
    <row r="26" spans="1:13">
      <c r="A26" s="50"/>
      <c r="B26" s="9" t="s">
        <v>25</v>
      </c>
      <c r="C26" s="11">
        <v>1</v>
      </c>
      <c r="D26" s="11">
        <v>11</v>
      </c>
      <c r="E26" s="11">
        <v>3784</v>
      </c>
      <c r="F26" s="7"/>
      <c r="G26" s="7"/>
      <c r="H26" s="7"/>
      <c r="I26" s="7">
        <f>PRODUCT(E26,0.4)</f>
        <v>1513.6000000000001</v>
      </c>
      <c r="J26" s="7">
        <f>PRODUCT(E26,0.1)</f>
        <v>378.40000000000003</v>
      </c>
      <c r="K26" s="7">
        <f t="shared" si="0"/>
        <v>5676</v>
      </c>
      <c r="L26" s="7">
        <f t="shared" si="1"/>
        <v>68112</v>
      </c>
      <c r="M26" s="41"/>
    </row>
    <row r="27" spans="1:13">
      <c r="A27" s="50"/>
      <c r="B27" s="9" t="s">
        <v>26</v>
      </c>
      <c r="C27" s="11">
        <v>1</v>
      </c>
      <c r="D27" s="11">
        <v>2</v>
      </c>
      <c r="E27" s="11">
        <v>2094</v>
      </c>
      <c r="F27" s="45">
        <v>2079</v>
      </c>
      <c r="G27" s="7"/>
      <c r="H27" s="7"/>
      <c r="I27" s="7"/>
      <c r="J27" s="7"/>
      <c r="K27" s="7">
        <f t="shared" si="0"/>
        <v>4173</v>
      </c>
      <c r="L27" s="7">
        <f t="shared" si="1"/>
        <v>50076</v>
      </c>
      <c r="M27" s="41"/>
    </row>
    <row r="28" spans="1:13">
      <c r="A28" s="50"/>
      <c r="B28" s="9" t="s">
        <v>27</v>
      </c>
      <c r="C28" s="11">
        <v>1.5</v>
      </c>
      <c r="D28" s="11">
        <v>2</v>
      </c>
      <c r="E28" s="11">
        <v>2094</v>
      </c>
      <c r="F28" s="45">
        <v>3118.5</v>
      </c>
      <c r="G28" s="7"/>
      <c r="H28" s="7"/>
      <c r="I28" s="7"/>
      <c r="J28" s="7"/>
      <c r="K28" s="7">
        <v>6259.5</v>
      </c>
      <c r="L28" s="7">
        <f t="shared" si="1"/>
        <v>75114</v>
      </c>
      <c r="M28" s="41"/>
    </row>
    <row r="29" spans="1:13">
      <c r="A29" s="50"/>
      <c r="B29" s="9" t="s">
        <v>28</v>
      </c>
      <c r="C29" s="11">
        <v>2</v>
      </c>
      <c r="D29" s="11">
        <v>2</v>
      </c>
      <c r="E29" s="11">
        <v>2094</v>
      </c>
      <c r="F29" s="45">
        <v>4158</v>
      </c>
      <c r="G29" s="7"/>
      <c r="H29" s="7">
        <v>209.4</v>
      </c>
      <c r="I29" s="7"/>
      <c r="J29" s="7"/>
      <c r="K29" s="7">
        <v>8764.7999999999993</v>
      </c>
      <c r="L29" s="7">
        <f t="shared" si="1"/>
        <v>105177.59999999999</v>
      </c>
      <c r="M29" s="41"/>
    </row>
    <row r="30" spans="1:13">
      <c r="A30" s="50"/>
      <c r="B30" s="9" t="s">
        <v>29</v>
      </c>
      <c r="C30" s="11">
        <v>0.5</v>
      </c>
      <c r="D30" s="11">
        <v>3</v>
      </c>
      <c r="E30" s="11">
        <v>2440</v>
      </c>
      <c r="F30" s="45">
        <v>866.5</v>
      </c>
      <c r="G30" s="7"/>
      <c r="H30" s="7"/>
      <c r="I30" s="7"/>
      <c r="J30" s="7"/>
      <c r="K30" s="7">
        <v>2086.5</v>
      </c>
      <c r="L30" s="7">
        <f t="shared" si="1"/>
        <v>25038</v>
      </c>
      <c r="M30" s="41"/>
    </row>
    <row r="31" spans="1:13">
      <c r="A31" s="50"/>
      <c r="B31" s="9"/>
      <c r="C31" s="11"/>
      <c r="D31" s="11"/>
      <c r="E31" s="11"/>
      <c r="F31" s="7"/>
      <c r="G31" s="7"/>
      <c r="H31" s="7"/>
      <c r="I31" s="7"/>
      <c r="J31" s="7"/>
      <c r="K31" s="7">
        <f t="shared" si="0"/>
        <v>0</v>
      </c>
      <c r="L31" s="7">
        <f t="shared" si="1"/>
        <v>0</v>
      </c>
      <c r="M31" s="41"/>
    </row>
    <row r="32" spans="1:13" ht="57" customHeight="1">
      <c r="A32" s="50">
        <v>3</v>
      </c>
      <c r="B32" s="49" t="s">
        <v>30</v>
      </c>
      <c r="C32" s="11"/>
      <c r="D32" s="11"/>
      <c r="E32" s="11"/>
      <c r="F32" s="7"/>
      <c r="G32" s="7"/>
      <c r="H32" s="7"/>
      <c r="I32" s="7"/>
      <c r="J32" s="7"/>
      <c r="K32" s="7">
        <f t="shared" si="0"/>
        <v>0</v>
      </c>
      <c r="L32" s="7">
        <f t="shared" si="1"/>
        <v>0</v>
      </c>
      <c r="M32" s="41"/>
    </row>
    <row r="33" spans="1:13">
      <c r="A33" s="50"/>
      <c r="B33" s="9"/>
      <c r="C33" s="11"/>
      <c r="D33" s="11"/>
      <c r="E33" s="11"/>
      <c r="F33" s="7"/>
      <c r="G33" s="7"/>
      <c r="H33" s="7"/>
      <c r="I33" s="7"/>
      <c r="J33" s="7"/>
      <c r="K33" s="7">
        <f t="shared" si="0"/>
        <v>0</v>
      </c>
      <c r="L33" s="7">
        <f t="shared" si="1"/>
        <v>0</v>
      </c>
      <c r="M33" s="41"/>
    </row>
    <row r="34" spans="1:13">
      <c r="A34" s="50"/>
      <c r="B34" s="9" t="s">
        <v>31</v>
      </c>
      <c r="C34" s="11">
        <v>1</v>
      </c>
      <c r="D34" s="11">
        <v>14</v>
      </c>
      <c r="E34" s="11">
        <v>4648</v>
      </c>
      <c r="F34" s="7"/>
      <c r="G34" s="7"/>
      <c r="H34" s="7"/>
      <c r="I34" s="7">
        <f>PRODUCT(E34,0.4)</f>
        <v>1859.2</v>
      </c>
      <c r="J34" s="7">
        <f>PRODUCT(E34,0.2)</f>
        <v>929.6</v>
      </c>
      <c r="K34" s="7">
        <f t="shared" si="0"/>
        <v>7436.8</v>
      </c>
      <c r="L34" s="7">
        <f t="shared" si="1"/>
        <v>89241.600000000006</v>
      </c>
      <c r="M34" s="41"/>
    </row>
    <row r="35" spans="1:13">
      <c r="A35" s="50"/>
      <c r="B35" s="9" t="s">
        <v>32</v>
      </c>
      <c r="C35" s="11">
        <v>1</v>
      </c>
      <c r="D35" s="11">
        <v>12</v>
      </c>
      <c r="E35" s="11">
        <v>4073</v>
      </c>
      <c r="F35" s="7"/>
      <c r="G35" s="7"/>
      <c r="H35" s="7"/>
      <c r="I35" s="7">
        <f t="shared" ref="I35:I83" si="4">PRODUCT(E35,0.4)</f>
        <v>1629.2</v>
      </c>
      <c r="J35" s="7">
        <f>PRODUCT(E35,0.3)</f>
        <v>1221.8999999999999</v>
      </c>
      <c r="K35" s="7">
        <f t="shared" si="0"/>
        <v>6924.0999999999995</v>
      </c>
      <c r="L35" s="7">
        <f t="shared" si="1"/>
        <v>83089.2</v>
      </c>
      <c r="M35" s="41"/>
    </row>
    <row r="36" spans="1:13">
      <c r="A36" s="50"/>
      <c r="B36" s="9" t="s">
        <v>33</v>
      </c>
      <c r="C36" s="11">
        <v>1</v>
      </c>
      <c r="D36" s="11">
        <v>11</v>
      </c>
      <c r="E36" s="11">
        <v>3784</v>
      </c>
      <c r="F36" s="7"/>
      <c r="G36" s="7" t="s">
        <v>17</v>
      </c>
      <c r="H36" s="7"/>
      <c r="I36" s="7">
        <f t="shared" si="4"/>
        <v>1513.6000000000001</v>
      </c>
      <c r="J36" s="7">
        <f>PRODUCT(E36,0.3)</f>
        <v>1135.2</v>
      </c>
      <c r="K36" s="7">
        <f t="shared" si="0"/>
        <v>6432.8</v>
      </c>
      <c r="L36" s="7">
        <f t="shared" si="1"/>
        <v>77193.600000000006</v>
      </c>
      <c r="M36" s="41"/>
    </row>
    <row r="37" spans="1:13">
      <c r="A37" s="50"/>
      <c r="B37" s="9"/>
      <c r="C37" s="11"/>
      <c r="D37" s="11"/>
      <c r="E37" s="11"/>
      <c r="F37" s="7"/>
      <c r="G37" s="7"/>
      <c r="H37" s="7"/>
      <c r="I37" s="7"/>
      <c r="J37" s="7"/>
      <c r="K37" s="7">
        <f t="shared" si="0"/>
        <v>0</v>
      </c>
      <c r="L37" s="7">
        <f t="shared" si="1"/>
        <v>0</v>
      </c>
      <c r="M37" s="41"/>
    </row>
    <row r="38" spans="1:13" ht="42.75" customHeight="1">
      <c r="A38" s="50">
        <v>4</v>
      </c>
      <c r="B38" s="49" t="s">
        <v>34</v>
      </c>
      <c r="C38" s="11"/>
      <c r="D38" s="11"/>
      <c r="E38" s="11"/>
      <c r="F38" s="7"/>
      <c r="G38" s="7"/>
      <c r="H38" s="7"/>
      <c r="I38" s="7"/>
      <c r="J38" s="7"/>
      <c r="K38" s="7">
        <f t="shared" si="0"/>
        <v>0</v>
      </c>
      <c r="L38" s="7">
        <f t="shared" si="1"/>
        <v>0</v>
      </c>
      <c r="M38" s="41"/>
    </row>
    <row r="39" spans="1:13">
      <c r="A39" s="50"/>
      <c r="B39" s="9"/>
      <c r="C39" s="11"/>
      <c r="D39" s="11"/>
      <c r="E39" s="11"/>
      <c r="F39" s="7"/>
      <c r="G39" s="7"/>
      <c r="H39" s="7"/>
      <c r="I39" s="7"/>
      <c r="J39" s="7"/>
      <c r="K39" s="7">
        <f t="shared" si="0"/>
        <v>0</v>
      </c>
      <c r="L39" s="7">
        <f t="shared" si="1"/>
        <v>0</v>
      </c>
      <c r="M39" s="41"/>
    </row>
    <row r="40" spans="1:13">
      <c r="A40" s="50"/>
      <c r="B40" s="9" t="s">
        <v>31</v>
      </c>
      <c r="C40" s="11">
        <v>1</v>
      </c>
      <c r="D40" s="11">
        <v>14</v>
      </c>
      <c r="E40" s="11">
        <v>4648</v>
      </c>
      <c r="F40" s="7"/>
      <c r="G40" s="7"/>
      <c r="H40" s="7"/>
      <c r="I40" s="7">
        <f t="shared" si="4"/>
        <v>1859.2</v>
      </c>
      <c r="J40" s="7">
        <f>PRODUCT(E40,0.2)</f>
        <v>929.6</v>
      </c>
      <c r="K40" s="7">
        <f t="shared" si="0"/>
        <v>7436.8</v>
      </c>
      <c r="L40" s="7">
        <f t="shared" si="1"/>
        <v>89241.600000000006</v>
      </c>
      <c r="M40" s="41"/>
    </row>
    <row r="41" spans="1:13">
      <c r="A41" s="50"/>
      <c r="B41" s="9" t="s">
        <v>35</v>
      </c>
      <c r="C41" s="11">
        <v>1</v>
      </c>
      <c r="D41" s="11">
        <v>11</v>
      </c>
      <c r="E41" s="11">
        <v>3784</v>
      </c>
      <c r="F41" s="7"/>
      <c r="G41" s="7"/>
      <c r="H41" s="7"/>
      <c r="I41" s="7">
        <f t="shared" si="4"/>
        <v>1513.6000000000001</v>
      </c>
      <c r="J41" s="7">
        <f>PRODUCT(E41,0.3)</f>
        <v>1135.2</v>
      </c>
      <c r="K41" s="7">
        <f t="shared" si="0"/>
        <v>6432.8</v>
      </c>
      <c r="L41" s="7">
        <f t="shared" si="1"/>
        <v>77193.600000000006</v>
      </c>
      <c r="M41" s="41"/>
    </row>
    <row r="42" spans="1:13">
      <c r="A42" s="50"/>
      <c r="B42" s="9" t="s">
        <v>36</v>
      </c>
      <c r="C42" s="11">
        <v>1</v>
      </c>
      <c r="D42" s="11">
        <v>9</v>
      </c>
      <c r="E42" s="11">
        <v>3323</v>
      </c>
      <c r="F42" s="7"/>
      <c r="G42" s="7"/>
      <c r="H42" s="7"/>
      <c r="I42" s="7">
        <f t="shared" si="4"/>
        <v>1329.2</v>
      </c>
      <c r="J42" s="7">
        <f t="shared" ref="J42" si="5">PRODUCT(E42,0.2)</f>
        <v>664.6</v>
      </c>
      <c r="K42" s="7">
        <f t="shared" si="0"/>
        <v>5316.8</v>
      </c>
      <c r="L42" s="7">
        <f t="shared" si="1"/>
        <v>63801.600000000006</v>
      </c>
      <c r="M42" s="41"/>
    </row>
    <row r="43" spans="1:13" ht="59.25" customHeight="1">
      <c r="A43" s="50">
        <v>5</v>
      </c>
      <c r="B43" s="31" t="s">
        <v>37</v>
      </c>
      <c r="C43" s="11"/>
      <c r="D43" s="11"/>
      <c r="E43" s="11"/>
      <c r="F43" s="7"/>
      <c r="G43" s="7"/>
      <c r="H43" s="7"/>
      <c r="I43" s="7"/>
      <c r="J43" s="7"/>
      <c r="K43" s="7">
        <f t="shared" si="0"/>
        <v>0</v>
      </c>
      <c r="L43" s="7">
        <f t="shared" si="1"/>
        <v>0</v>
      </c>
      <c r="M43" s="41"/>
    </row>
    <row r="44" spans="1:13">
      <c r="A44" s="50"/>
      <c r="B44" s="9"/>
      <c r="C44" s="11"/>
      <c r="D44" s="11"/>
      <c r="E44" s="11"/>
      <c r="F44" s="7"/>
      <c r="G44" s="7"/>
      <c r="H44" s="7"/>
      <c r="I44" s="7"/>
      <c r="J44" s="7"/>
      <c r="K44" s="7">
        <f t="shared" si="0"/>
        <v>0</v>
      </c>
      <c r="L44" s="7">
        <f t="shared" si="1"/>
        <v>0</v>
      </c>
      <c r="M44" s="41"/>
    </row>
    <row r="45" spans="1:13">
      <c r="A45" s="50"/>
      <c r="B45" s="9" t="s">
        <v>31</v>
      </c>
      <c r="C45" s="11">
        <v>1</v>
      </c>
      <c r="D45" s="11">
        <v>14</v>
      </c>
      <c r="E45" s="11">
        <v>4648</v>
      </c>
      <c r="F45" s="7"/>
      <c r="G45" s="7"/>
      <c r="H45" s="7"/>
      <c r="I45" s="7">
        <f t="shared" si="4"/>
        <v>1859.2</v>
      </c>
      <c r="J45" s="7">
        <f>PRODUCT(E45,0.3)</f>
        <v>1394.3999999999999</v>
      </c>
      <c r="K45" s="7">
        <f t="shared" si="0"/>
        <v>7901.5999999999995</v>
      </c>
      <c r="L45" s="7">
        <f t="shared" si="1"/>
        <v>94819.199999999997</v>
      </c>
      <c r="M45" s="41"/>
    </row>
    <row r="46" spans="1:13">
      <c r="A46" s="50"/>
      <c r="B46" s="9" t="s">
        <v>38</v>
      </c>
      <c r="C46" s="11">
        <v>1</v>
      </c>
      <c r="D46" s="11">
        <v>12</v>
      </c>
      <c r="E46" s="11">
        <v>4073</v>
      </c>
      <c r="F46" s="7"/>
      <c r="G46" s="7"/>
      <c r="H46" s="7"/>
      <c r="I46" s="7">
        <f t="shared" si="4"/>
        <v>1629.2</v>
      </c>
      <c r="J46" s="7">
        <f t="shared" ref="J46:J47" si="6">PRODUCT(E46,0.3)</f>
        <v>1221.8999999999999</v>
      </c>
      <c r="K46" s="7">
        <f t="shared" si="0"/>
        <v>6924.0999999999995</v>
      </c>
      <c r="L46" s="7">
        <f t="shared" si="1"/>
        <v>83089.2</v>
      </c>
      <c r="M46" s="41"/>
    </row>
    <row r="47" spans="1:13">
      <c r="A47" s="50"/>
      <c r="B47" s="9" t="s">
        <v>78</v>
      </c>
      <c r="C47" s="11">
        <v>1</v>
      </c>
      <c r="D47" s="11">
        <v>11</v>
      </c>
      <c r="E47" s="11">
        <v>3784</v>
      </c>
      <c r="F47" s="7"/>
      <c r="G47" s="7"/>
      <c r="H47" s="7"/>
      <c r="I47" s="7">
        <f t="shared" si="4"/>
        <v>1513.6000000000001</v>
      </c>
      <c r="J47" s="7">
        <f t="shared" si="6"/>
        <v>1135.2</v>
      </c>
      <c r="K47" s="7">
        <f t="shared" si="0"/>
        <v>6432.8</v>
      </c>
      <c r="L47" s="7">
        <f t="shared" si="1"/>
        <v>77193.600000000006</v>
      </c>
      <c r="M47" s="41"/>
    </row>
    <row r="48" spans="1:13">
      <c r="A48" s="50"/>
      <c r="B48" s="9"/>
      <c r="C48" s="11"/>
      <c r="D48" s="11"/>
      <c r="E48" s="11"/>
      <c r="F48" s="7"/>
      <c r="G48" s="7"/>
      <c r="H48" s="7"/>
      <c r="I48" s="7"/>
      <c r="J48" s="7"/>
      <c r="K48" s="7">
        <f t="shared" si="0"/>
        <v>0</v>
      </c>
      <c r="L48" s="7">
        <f t="shared" si="1"/>
        <v>0</v>
      </c>
      <c r="M48" s="41"/>
    </row>
    <row r="49" spans="1:13" ht="56.25" customHeight="1">
      <c r="A49" s="50">
        <v>6</v>
      </c>
      <c r="B49" s="49" t="s">
        <v>40</v>
      </c>
      <c r="C49" s="11"/>
      <c r="D49" s="11"/>
      <c r="E49" s="11"/>
      <c r="F49" s="7"/>
      <c r="G49" s="7"/>
      <c r="H49" s="7"/>
      <c r="I49" s="7"/>
      <c r="J49" s="7"/>
      <c r="K49" s="7">
        <f t="shared" si="0"/>
        <v>0</v>
      </c>
      <c r="L49" s="7">
        <f t="shared" si="1"/>
        <v>0</v>
      </c>
      <c r="M49" s="41"/>
    </row>
    <row r="50" spans="1:13">
      <c r="A50" s="50"/>
      <c r="B50" s="9"/>
      <c r="C50" s="11"/>
      <c r="D50" s="11"/>
      <c r="E50" s="11"/>
      <c r="F50" s="7"/>
      <c r="G50" s="7"/>
      <c r="H50" s="7"/>
      <c r="I50" s="7"/>
      <c r="J50" s="7"/>
      <c r="K50" s="7">
        <f t="shared" si="0"/>
        <v>0</v>
      </c>
      <c r="L50" s="7">
        <f t="shared" si="1"/>
        <v>0</v>
      </c>
      <c r="M50" s="41"/>
    </row>
    <row r="51" spans="1:13">
      <c r="A51" s="50"/>
      <c r="B51" s="9" t="s">
        <v>31</v>
      </c>
      <c r="C51" s="11">
        <v>1</v>
      </c>
      <c r="D51" s="11">
        <v>14</v>
      </c>
      <c r="E51" s="11">
        <v>4648</v>
      </c>
      <c r="F51" s="7"/>
      <c r="G51" s="7"/>
      <c r="H51" s="7"/>
      <c r="I51" s="7">
        <f t="shared" si="4"/>
        <v>1859.2</v>
      </c>
      <c r="J51" s="7">
        <f>PRODUCT(E51,0.3)</f>
        <v>1394.3999999999999</v>
      </c>
      <c r="K51" s="7">
        <f t="shared" si="0"/>
        <v>7901.5999999999995</v>
      </c>
      <c r="L51" s="7">
        <f t="shared" si="1"/>
        <v>94819.199999999997</v>
      </c>
      <c r="M51" s="41"/>
    </row>
    <row r="52" spans="1:13">
      <c r="A52" s="50"/>
      <c r="B52" s="9" t="s">
        <v>41</v>
      </c>
      <c r="C52" s="11">
        <v>1</v>
      </c>
      <c r="D52" s="11">
        <v>13</v>
      </c>
      <c r="E52" s="11">
        <v>4361</v>
      </c>
      <c r="F52" s="7"/>
      <c r="G52" s="7"/>
      <c r="H52" s="7"/>
      <c r="I52" s="7">
        <f t="shared" si="4"/>
        <v>1744.4</v>
      </c>
      <c r="J52" s="7">
        <f>PRODUCT(E52,0.3)</f>
        <v>1308.3</v>
      </c>
      <c r="K52" s="7">
        <f t="shared" si="0"/>
        <v>7413.7</v>
      </c>
      <c r="L52" s="7">
        <f t="shared" si="1"/>
        <v>88964.4</v>
      </c>
      <c r="M52" s="41"/>
    </row>
    <row r="53" spans="1:13">
      <c r="A53" s="50"/>
      <c r="B53" s="9" t="s">
        <v>42</v>
      </c>
      <c r="C53" s="11">
        <v>1</v>
      </c>
      <c r="D53" s="11">
        <v>12</v>
      </c>
      <c r="E53" s="11">
        <v>4073</v>
      </c>
      <c r="F53" s="7"/>
      <c r="G53" s="7"/>
      <c r="H53" s="7"/>
      <c r="I53" s="7">
        <f t="shared" si="4"/>
        <v>1629.2</v>
      </c>
      <c r="J53" s="7">
        <f>PRODUCT(E53,0.3)</f>
        <v>1221.8999999999999</v>
      </c>
      <c r="K53" s="7">
        <f t="shared" si="0"/>
        <v>6924.0999999999995</v>
      </c>
      <c r="L53" s="7">
        <f t="shared" si="1"/>
        <v>83089.2</v>
      </c>
      <c r="M53" s="41"/>
    </row>
    <row r="54" spans="1:13">
      <c r="A54" s="50"/>
      <c r="B54" s="9"/>
      <c r="C54" s="11"/>
      <c r="D54" s="11"/>
      <c r="E54" s="11"/>
      <c r="F54" s="7"/>
      <c r="G54" s="7"/>
      <c r="H54" s="7"/>
      <c r="I54" s="7"/>
      <c r="J54" s="7"/>
      <c r="K54" s="7">
        <f t="shared" si="0"/>
        <v>0</v>
      </c>
      <c r="L54" s="7">
        <f t="shared" si="1"/>
        <v>0</v>
      </c>
      <c r="M54" s="41"/>
    </row>
    <row r="55" spans="1:13" ht="18.5">
      <c r="A55" s="50">
        <v>7</v>
      </c>
      <c r="B55" s="63" t="s">
        <v>68</v>
      </c>
      <c r="C55" s="65"/>
      <c r="D55" s="65"/>
      <c r="E55" s="65"/>
      <c r="F55" s="7"/>
      <c r="G55" s="7"/>
      <c r="H55" s="7"/>
      <c r="I55" s="7"/>
      <c r="J55" s="7"/>
      <c r="K55" s="7">
        <f t="shared" si="0"/>
        <v>0</v>
      </c>
      <c r="L55" s="7">
        <f t="shared" si="1"/>
        <v>0</v>
      </c>
      <c r="M55" s="41"/>
    </row>
    <row r="56" spans="1:13" ht="41.25" customHeight="1">
      <c r="A56" s="50"/>
      <c r="B56" s="49"/>
      <c r="C56" s="11"/>
      <c r="D56" s="11"/>
      <c r="E56" s="11"/>
      <c r="F56" s="7"/>
      <c r="G56" s="7"/>
      <c r="H56" s="7"/>
      <c r="I56" s="7"/>
      <c r="J56" s="7"/>
      <c r="K56" s="7">
        <f t="shared" si="0"/>
        <v>0</v>
      </c>
      <c r="L56" s="7">
        <f t="shared" si="1"/>
        <v>0</v>
      </c>
      <c r="M56" s="41"/>
    </row>
    <row r="57" spans="1:13">
      <c r="A57" s="50"/>
      <c r="B57" s="9" t="s">
        <v>31</v>
      </c>
      <c r="C57" s="11">
        <v>1</v>
      </c>
      <c r="D57" s="11">
        <v>14</v>
      </c>
      <c r="E57" s="11">
        <v>4648</v>
      </c>
      <c r="F57" s="7"/>
      <c r="G57" s="7"/>
      <c r="H57" s="7"/>
      <c r="I57" s="7">
        <f t="shared" si="4"/>
        <v>1859.2</v>
      </c>
      <c r="J57" s="7">
        <f>PRODUCT(E57,0.3)</f>
        <v>1394.3999999999999</v>
      </c>
      <c r="K57" s="7">
        <f t="shared" si="0"/>
        <v>7901.5999999999995</v>
      </c>
      <c r="L57" s="7">
        <f t="shared" si="1"/>
        <v>94819.199999999997</v>
      </c>
      <c r="M57" s="41"/>
    </row>
    <row r="58" spans="1:13">
      <c r="A58" s="50"/>
      <c r="B58" s="9" t="s">
        <v>44</v>
      </c>
      <c r="C58" s="11">
        <v>1</v>
      </c>
      <c r="D58" s="11">
        <v>11</v>
      </c>
      <c r="E58" s="11">
        <v>3784</v>
      </c>
      <c r="F58" s="7"/>
      <c r="G58" s="7"/>
      <c r="H58" s="7"/>
      <c r="I58" s="7">
        <f t="shared" si="4"/>
        <v>1513.6000000000001</v>
      </c>
      <c r="J58" s="7">
        <f>PRODUCT(E58,0.3)</f>
        <v>1135.2</v>
      </c>
      <c r="K58" s="7">
        <f t="shared" si="0"/>
        <v>6432.8</v>
      </c>
      <c r="L58" s="7">
        <f t="shared" si="1"/>
        <v>77193.600000000006</v>
      </c>
      <c r="M58" s="41"/>
    </row>
    <row r="59" spans="1:13">
      <c r="A59" s="50"/>
      <c r="B59" s="9" t="s">
        <v>46</v>
      </c>
      <c r="C59" s="11">
        <v>1</v>
      </c>
      <c r="D59" s="11">
        <v>10</v>
      </c>
      <c r="E59" s="11">
        <v>3496</v>
      </c>
      <c r="F59" s="7"/>
      <c r="G59" s="7"/>
      <c r="H59" s="7"/>
      <c r="I59" s="7">
        <f t="shared" si="4"/>
        <v>1398.4</v>
      </c>
      <c r="J59" s="7">
        <f>PRODUCT(E59,0.2)</f>
        <v>699.2</v>
      </c>
      <c r="K59" s="7">
        <f t="shared" si="0"/>
        <v>5593.5999999999995</v>
      </c>
      <c r="L59" s="7">
        <f t="shared" si="1"/>
        <v>67123.199999999997</v>
      </c>
      <c r="M59" s="41"/>
    </row>
    <row r="60" spans="1:13">
      <c r="A60" s="50"/>
      <c r="B60" s="9" t="s">
        <v>36</v>
      </c>
      <c r="C60" s="11">
        <v>1</v>
      </c>
      <c r="D60" s="11">
        <v>9</v>
      </c>
      <c r="E60" s="11">
        <v>3323</v>
      </c>
      <c r="F60" s="7"/>
      <c r="G60" s="7"/>
      <c r="H60" s="7"/>
      <c r="I60" s="7">
        <f t="shared" si="4"/>
        <v>1329.2</v>
      </c>
      <c r="J60" s="7"/>
      <c r="K60" s="7">
        <f t="shared" si="0"/>
        <v>4652.2</v>
      </c>
      <c r="L60" s="7">
        <f t="shared" si="1"/>
        <v>55826.399999999994</v>
      </c>
      <c r="M60" s="41"/>
    </row>
    <row r="61" spans="1:13">
      <c r="A61" s="50"/>
      <c r="B61" s="9"/>
      <c r="C61" s="11"/>
      <c r="D61" s="11"/>
      <c r="E61" s="11"/>
      <c r="F61" s="7"/>
      <c r="G61" s="7"/>
      <c r="H61" s="7"/>
      <c r="I61" s="7"/>
      <c r="J61" s="7"/>
      <c r="K61" s="7">
        <f t="shared" si="0"/>
        <v>0</v>
      </c>
      <c r="L61" s="7">
        <f t="shared" si="1"/>
        <v>0</v>
      </c>
      <c r="M61" s="41"/>
    </row>
    <row r="62" spans="1:13" ht="18.5">
      <c r="A62" s="50">
        <v>8</v>
      </c>
      <c r="B62" s="63" t="s">
        <v>69</v>
      </c>
      <c r="C62" s="65"/>
      <c r="D62" s="65"/>
      <c r="E62" s="65"/>
      <c r="F62" s="7"/>
      <c r="G62" s="7"/>
      <c r="H62" s="7"/>
      <c r="I62" s="7"/>
      <c r="J62" s="7"/>
      <c r="K62" s="7">
        <f t="shared" si="0"/>
        <v>0</v>
      </c>
      <c r="L62" s="7">
        <f t="shared" si="1"/>
        <v>0</v>
      </c>
      <c r="M62" s="41"/>
    </row>
    <row r="63" spans="1:13" ht="42" customHeight="1">
      <c r="A63" s="50"/>
      <c r="B63" s="49"/>
      <c r="C63" s="11"/>
      <c r="D63" s="11"/>
      <c r="E63" s="11"/>
      <c r="F63" s="7"/>
      <c r="G63" s="7"/>
      <c r="H63" s="7"/>
      <c r="I63" s="7"/>
      <c r="J63" s="7"/>
      <c r="K63" s="7">
        <f t="shared" si="0"/>
        <v>0</v>
      </c>
      <c r="L63" s="7">
        <f t="shared" si="1"/>
        <v>0</v>
      </c>
      <c r="M63" s="41"/>
    </row>
    <row r="64" spans="1:13">
      <c r="A64" s="50"/>
      <c r="B64" s="9" t="s">
        <v>31</v>
      </c>
      <c r="C64" s="11">
        <v>1</v>
      </c>
      <c r="D64" s="11">
        <v>14</v>
      </c>
      <c r="E64" s="11">
        <v>4648</v>
      </c>
      <c r="F64" s="7"/>
      <c r="G64" s="7"/>
      <c r="H64" s="7"/>
      <c r="I64" s="7">
        <f t="shared" si="4"/>
        <v>1859.2</v>
      </c>
      <c r="J64" s="7">
        <f>PRODUCT(E64,0.3)</f>
        <v>1394.3999999999999</v>
      </c>
      <c r="K64" s="7">
        <f t="shared" si="0"/>
        <v>7901.5999999999995</v>
      </c>
      <c r="L64" s="7">
        <f t="shared" si="1"/>
        <v>94819.199999999997</v>
      </c>
      <c r="M64" s="41"/>
    </row>
    <row r="65" spans="1:13">
      <c r="A65" s="50"/>
      <c r="B65" s="9" t="s">
        <v>44</v>
      </c>
      <c r="C65" s="11">
        <v>1</v>
      </c>
      <c r="D65" s="11">
        <v>11</v>
      </c>
      <c r="E65" s="11">
        <v>3784</v>
      </c>
      <c r="F65" s="7"/>
      <c r="G65" s="7"/>
      <c r="H65" s="7"/>
      <c r="I65" s="7">
        <f t="shared" si="4"/>
        <v>1513.6000000000001</v>
      </c>
      <c r="J65" s="7">
        <f>PRODUCT(E65,0.2)</f>
        <v>756.80000000000007</v>
      </c>
      <c r="K65" s="7">
        <f t="shared" si="0"/>
        <v>6054.4000000000005</v>
      </c>
      <c r="L65" s="7">
        <f t="shared" si="1"/>
        <v>72652.800000000003</v>
      </c>
      <c r="M65" s="41"/>
    </row>
    <row r="66" spans="1:13">
      <c r="A66" s="50"/>
      <c r="B66" s="9" t="s">
        <v>46</v>
      </c>
      <c r="C66" s="11">
        <v>1</v>
      </c>
      <c r="D66" s="11">
        <v>10</v>
      </c>
      <c r="E66" s="11">
        <v>3496</v>
      </c>
      <c r="F66" s="7"/>
      <c r="G66" s="7"/>
      <c r="H66" s="7"/>
      <c r="I66" s="7">
        <f t="shared" si="4"/>
        <v>1398.4</v>
      </c>
      <c r="J66" s="7">
        <f>PRODUCT(E66,0.1)</f>
        <v>349.6</v>
      </c>
      <c r="K66" s="7">
        <f t="shared" si="0"/>
        <v>5244</v>
      </c>
      <c r="L66" s="7">
        <f t="shared" si="1"/>
        <v>62928</v>
      </c>
      <c r="M66" s="41"/>
    </row>
    <row r="67" spans="1:13">
      <c r="A67" s="50"/>
      <c r="B67" s="9" t="s">
        <v>47</v>
      </c>
      <c r="C67" s="11">
        <v>1</v>
      </c>
      <c r="D67" s="11">
        <v>10</v>
      </c>
      <c r="E67" s="11">
        <v>3496</v>
      </c>
      <c r="F67" s="7"/>
      <c r="G67" s="7"/>
      <c r="H67" s="7"/>
      <c r="I67" s="7">
        <f t="shared" si="4"/>
        <v>1398.4</v>
      </c>
      <c r="J67" s="7">
        <f>PRODUCT(E67,0.1)</f>
        <v>349.6</v>
      </c>
      <c r="K67" s="7">
        <f t="shared" si="0"/>
        <v>5244</v>
      </c>
      <c r="L67" s="7">
        <f t="shared" si="1"/>
        <v>62928</v>
      </c>
      <c r="M67" s="41"/>
    </row>
    <row r="68" spans="1:13">
      <c r="A68" s="50"/>
      <c r="B68" s="55"/>
      <c r="C68" s="11"/>
      <c r="D68" s="11"/>
      <c r="E68" s="11"/>
      <c r="F68" s="7"/>
      <c r="G68" s="7"/>
      <c r="H68" s="7"/>
      <c r="I68" s="7"/>
      <c r="J68" s="7"/>
      <c r="K68" s="7">
        <f t="shared" si="0"/>
        <v>0</v>
      </c>
      <c r="L68" s="7">
        <f t="shared" si="1"/>
        <v>0</v>
      </c>
      <c r="M68" s="41"/>
    </row>
    <row r="69" spans="1:13" ht="18.5">
      <c r="A69" s="50">
        <v>9</v>
      </c>
      <c r="B69" s="63" t="s">
        <v>48</v>
      </c>
      <c r="C69" s="11"/>
      <c r="D69" s="11"/>
      <c r="E69" s="11"/>
      <c r="F69" s="7"/>
      <c r="G69" s="7"/>
      <c r="H69" s="7"/>
      <c r="I69" s="7"/>
      <c r="J69" s="7"/>
      <c r="K69" s="7">
        <f t="shared" si="0"/>
        <v>0</v>
      </c>
      <c r="L69" s="7">
        <f t="shared" si="1"/>
        <v>0</v>
      </c>
      <c r="M69" s="41"/>
    </row>
    <row r="70" spans="1:13">
      <c r="A70" s="50"/>
      <c r="B70" s="53"/>
      <c r="C70" s="11"/>
      <c r="D70" s="11"/>
      <c r="E70" s="11"/>
      <c r="F70" s="7"/>
      <c r="G70" s="7"/>
      <c r="H70" s="7"/>
      <c r="I70" s="7"/>
      <c r="J70" s="7"/>
      <c r="K70" s="7">
        <f t="shared" si="0"/>
        <v>0</v>
      </c>
      <c r="L70" s="7">
        <f t="shared" si="1"/>
        <v>0</v>
      </c>
      <c r="M70" s="41"/>
    </row>
    <row r="71" spans="1:13">
      <c r="A71" s="50"/>
      <c r="B71" s="9" t="s">
        <v>31</v>
      </c>
      <c r="C71" s="11">
        <v>1</v>
      </c>
      <c r="D71" s="11">
        <v>14</v>
      </c>
      <c r="E71" s="11">
        <v>4648</v>
      </c>
      <c r="F71" s="7"/>
      <c r="G71" s="7"/>
      <c r="H71" s="7"/>
      <c r="I71" s="7">
        <f t="shared" si="4"/>
        <v>1859.2</v>
      </c>
      <c r="J71" s="7">
        <f>PRODUCT(E71,0.2)</f>
        <v>929.6</v>
      </c>
      <c r="K71" s="7">
        <f t="shared" si="0"/>
        <v>7436.8</v>
      </c>
      <c r="L71" s="7">
        <f t="shared" si="1"/>
        <v>89241.600000000006</v>
      </c>
      <c r="M71" s="41"/>
    </row>
    <row r="72" spans="1:13">
      <c r="A72" s="50"/>
      <c r="B72" s="9" t="s">
        <v>35</v>
      </c>
      <c r="C72" s="11">
        <v>1</v>
      </c>
      <c r="D72" s="11">
        <v>11</v>
      </c>
      <c r="E72" s="11">
        <v>3784</v>
      </c>
      <c r="F72" s="7"/>
      <c r="G72" s="7"/>
      <c r="H72" s="7"/>
      <c r="I72" s="7">
        <f t="shared" si="4"/>
        <v>1513.6000000000001</v>
      </c>
      <c r="J72" s="7">
        <f>PRODUCT(E72,0.1)</f>
        <v>378.40000000000003</v>
      </c>
      <c r="K72" s="7">
        <f t="shared" si="0"/>
        <v>5676</v>
      </c>
      <c r="L72" s="7">
        <f t="shared" si="1"/>
        <v>68112</v>
      </c>
      <c r="M72" s="41"/>
    </row>
    <row r="73" spans="1:13">
      <c r="A73" s="50"/>
      <c r="B73" s="9" t="s">
        <v>46</v>
      </c>
      <c r="C73" s="11">
        <v>1</v>
      </c>
      <c r="D73" s="11">
        <v>10</v>
      </c>
      <c r="E73" s="11">
        <v>3496</v>
      </c>
      <c r="F73" s="7"/>
      <c r="G73" s="7"/>
      <c r="H73" s="7"/>
      <c r="I73" s="7">
        <f t="shared" si="4"/>
        <v>1398.4</v>
      </c>
      <c r="J73" s="7">
        <f>PRODUCT(E73,0.2)</f>
        <v>699.2</v>
      </c>
      <c r="K73" s="7">
        <f t="shared" si="0"/>
        <v>5593.5999999999995</v>
      </c>
      <c r="L73" s="7">
        <f t="shared" si="1"/>
        <v>67123.199999999997</v>
      </c>
      <c r="M73" s="41"/>
    </row>
    <row r="74" spans="1:13">
      <c r="A74" s="50"/>
      <c r="B74" s="9"/>
      <c r="C74" s="11"/>
      <c r="D74" s="11"/>
      <c r="E74" s="11"/>
      <c r="F74" s="7"/>
      <c r="G74" s="7"/>
      <c r="H74" s="7"/>
      <c r="I74" s="7"/>
      <c r="J74" s="7"/>
      <c r="K74" s="7">
        <f t="shared" si="0"/>
        <v>0</v>
      </c>
      <c r="L74" s="7">
        <f t="shared" si="1"/>
        <v>0</v>
      </c>
      <c r="M74" s="41"/>
    </row>
    <row r="75" spans="1:13" ht="18.5">
      <c r="A75" s="50">
        <v>10</v>
      </c>
      <c r="B75" s="63" t="s">
        <v>49</v>
      </c>
      <c r="C75" s="65"/>
      <c r="D75" s="65"/>
      <c r="E75" s="65"/>
      <c r="F75" s="7"/>
      <c r="G75" s="7"/>
      <c r="H75" s="7"/>
      <c r="I75" s="7"/>
      <c r="J75" s="7"/>
      <c r="K75" s="7">
        <f t="shared" si="0"/>
        <v>0</v>
      </c>
      <c r="L75" s="7">
        <f t="shared" si="1"/>
        <v>0</v>
      </c>
      <c r="M75" s="41"/>
    </row>
    <row r="76" spans="1:13" ht="33" customHeight="1">
      <c r="A76" s="50"/>
      <c r="B76" s="49"/>
      <c r="C76" s="11"/>
      <c r="D76" s="11"/>
      <c r="E76" s="11"/>
      <c r="F76" s="7"/>
      <c r="G76" s="7"/>
      <c r="H76" s="7"/>
      <c r="I76" s="7"/>
      <c r="J76" s="7"/>
      <c r="K76" s="7">
        <f t="shared" si="0"/>
        <v>0</v>
      </c>
      <c r="L76" s="7">
        <f t="shared" si="1"/>
        <v>0</v>
      </c>
      <c r="M76" s="41"/>
    </row>
    <row r="77" spans="1:13">
      <c r="A77" s="50"/>
      <c r="B77" s="9" t="s">
        <v>31</v>
      </c>
      <c r="C77" s="11">
        <v>1</v>
      </c>
      <c r="D77" s="11">
        <v>14</v>
      </c>
      <c r="E77" s="11">
        <v>4648</v>
      </c>
      <c r="F77" s="7"/>
      <c r="G77" s="7"/>
      <c r="H77" s="7"/>
      <c r="I77" s="7">
        <f t="shared" si="4"/>
        <v>1859.2</v>
      </c>
      <c r="J77" s="7">
        <f>PRODUCT(E77,0.2)</f>
        <v>929.6</v>
      </c>
      <c r="K77" s="7">
        <f t="shared" si="0"/>
        <v>7436.8</v>
      </c>
      <c r="L77" s="7">
        <f t="shared" si="1"/>
        <v>89241.600000000006</v>
      </c>
      <c r="M77" s="41"/>
    </row>
    <row r="78" spans="1:13">
      <c r="A78" s="50"/>
      <c r="B78" s="9" t="s">
        <v>44</v>
      </c>
      <c r="C78" s="11">
        <v>1</v>
      </c>
      <c r="D78" s="11">
        <v>11</v>
      </c>
      <c r="E78" s="11">
        <v>3784</v>
      </c>
      <c r="F78" s="7"/>
      <c r="G78" s="7"/>
      <c r="H78" s="7"/>
      <c r="I78" s="7">
        <f t="shared" si="4"/>
        <v>1513.6000000000001</v>
      </c>
      <c r="J78" s="7">
        <f>PRODUCT(E78,0.2)</f>
        <v>756.80000000000007</v>
      </c>
      <c r="K78" s="7">
        <f t="shared" si="0"/>
        <v>6054.4000000000005</v>
      </c>
      <c r="L78" s="7">
        <f t="shared" si="1"/>
        <v>72652.800000000003</v>
      </c>
      <c r="M78" s="41"/>
    </row>
    <row r="79" spans="1:13">
      <c r="A79" s="50"/>
      <c r="B79" s="9" t="s">
        <v>44</v>
      </c>
      <c r="C79" s="11">
        <v>1</v>
      </c>
      <c r="D79" s="11">
        <v>11</v>
      </c>
      <c r="E79" s="11">
        <v>3784</v>
      </c>
      <c r="F79" s="7"/>
      <c r="G79" s="7"/>
      <c r="H79" s="7"/>
      <c r="I79" s="7">
        <f t="shared" si="4"/>
        <v>1513.6000000000001</v>
      </c>
      <c r="J79" s="7">
        <f>PRODUCT(E79,0.1)</f>
        <v>378.40000000000003</v>
      </c>
      <c r="K79" s="7">
        <f t="shared" ref="K79:K84" si="7">SUM(E79:J79)</f>
        <v>5676</v>
      </c>
      <c r="L79" s="7">
        <f t="shared" ref="L79:L84" si="8">PRODUCT(K79,12)</f>
        <v>68112</v>
      </c>
      <c r="M79" s="41"/>
    </row>
    <row r="80" spans="1:13">
      <c r="A80" s="50"/>
      <c r="B80" s="9"/>
      <c r="C80" s="11"/>
      <c r="D80" s="11"/>
      <c r="E80" s="11"/>
      <c r="F80" s="7"/>
      <c r="G80" s="7"/>
      <c r="H80" s="7"/>
      <c r="I80" s="7"/>
      <c r="J80" s="7"/>
      <c r="K80" s="7">
        <f t="shared" si="7"/>
        <v>0</v>
      </c>
      <c r="L80" s="7">
        <f t="shared" si="8"/>
        <v>0</v>
      </c>
      <c r="M80" s="41"/>
    </row>
    <row r="81" spans="1:14" ht="18.5">
      <c r="A81" s="50">
        <v>11</v>
      </c>
      <c r="B81" s="63" t="s">
        <v>50</v>
      </c>
      <c r="C81" s="65"/>
      <c r="D81" s="65"/>
      <c r="E81" s="65"/>
      <c r="F81" s="66"/>
      <c r="G81" s="7"/>
      <c r="H81" s="7"/>
      <c r="I81" s="7"/>
      <c r="J81" s="7"/>
      <c r="K81" s="7">
        <f t="shared" si="7"/>
        <v>0</v>
      </c>
      <c r="L81" s="7">
        <f t="shared" si="8"/>
        <v>0</v>
      </c>
      <c r="M81" s="41"/>
    </row>
    <row r="82" spans="1:14" ht="49.5" customHeight="1">
      <c r="A82" s="50"/>
      <c r="B82" s="49"/>
      <c r="C82" s="11"/>
      <c r="D82" s="11"/>
      <c r="E82" s="11"/>
      <c r="F82" s="7"/>
      <c r="G82" s="7"/>
      <c r="H82" s="7"/>
      <c r="I82" s="7"/>
      <c r="J82" s="7"/>
      <c r="K82" s="7">
        <f t="shared" si="7"/>
        <v>0</v>
      </c>
      <c r="L82" s="7">
        <f t="shared" si="8"/>
        <v>0</v>
      </c>
      <c r="M82" s="41"/>
    </row>
    <row r="83" spans="1:14">
      <c r="A83" s="9"/>
      <c r="B83" s="9" t="s">
        <v>79</v>
      </c>
      <c r="C83" s="11">
        <v>1</v>
      </c>
      <c r="D83" s="11">
        <v>13</v>
      </c>
      <c r="E83" s="11">
        <v>4361</v>
      </c>
      <c r="F83" s="7"/>
      <c r="G83" s="7"/>
      <c r="H83" s="7"/>
      <c r="I83" s="7">
        <f t="shared" si="4"/>
        <v>1744.4</v>
      </c>
      <c r="J83" s="7">
        <f>PRODUCT(E83,0.3)</f>
        <v>1308.3</v>
      </c>
      <c r="K83" s="7">
        <f t="shared" si="7"/>
        <v>7413.7</v>
      </c>
      <c r="L83" s="7">
        <f t="shared" si="8"/>
        <v>88964.4</v>
      </c>
      <c r="M83" s="41"/>
    </row>
    <row r="84" spans="1:14">
      <c r="A84" s="9"/>
      <c r="B84" s="9" t="s">
        <v>52</v>
      </c>
      <c r="C84" s="11">
        <v>1</v>
      </c>
      <c r="D84" s="11">
        <v>6</v>
      </c>
      <c r="E84" s="11">
        <v>2785</v>
      </c>
      <c r="F84" s="7">
        <v>1388</v>
      </c>
      <c r="G84" s="7"/>
      <c r="H84" s="7"/>
      <c r="I84" s="7"/>
      <c r="J84" s="7"/>
      <c r="K84" s="7">
        <f t="shared" si="7"/>
        <v>4173</v>
      </c>
      <c r="L84" s="7">
        <f t="shared" si="8"/>
        <v>50076</v>
      </c>
      <c r="M84" s="41"/>
    </row>
    <row r="85" spans="1:14">
      <c r="A85" s="9"/>
      <c r="B85" s="9"/>
      <c r="C85" s="11"/>
      <c r="D85" s="11"/>
      <c r="E85" s="11"/>
      <c r="F85" s="7"/>
      <c r="G85" s="7"/>
      <c r="H85" s="7"/>
      <c r="I85" s="7"/>
      <c r="J85" s="7"/>
      <c r="K85" s="7"/>
      <c r="L85" s="7"/>
      <c r="M85" s="41"/>
    </row>
    <row r="86" spans="1:14">
      <c r="A86" s="9"/>
      <c r="B86" s="9" t="s">
        <v>53</v>
      </c>
      <c r="C86" s="11">
        <v>39</v>
      </c>
      <c r="D86" s="11"/>
      <c r="E86" s="11">
        <v>149930</v>
      </c>
      <c r="F86" s="13">
        <f>SUM(F14:F84)</f>
        <v>12460</v>
      </c>
      <c r="G86" s="13">
        <f>SUM(G14:G84)</f>
        <v>2680</v>
      </c>
      <c r="H86" s="13">
        <v>418.8</v>
      </c>
      <c r="I86" s="13">
        <f>SUM(I14:I84)</f>
        <v>49305.2</v>
      </c>
      <c r="J86" s="13">
        <f>SUM(J14:J84)</f>
        <v>28665.7</v>
      </c>
      <c r="K86" s="13">
        <f>SUM(K14:K84)</f>
        <v>243459.70000000004</v>
      </c>
      <c r="L86" s="13">
        <f>SUM(L12:L84)</f>
        <v>2921516.4</v>
      </c>
      <c r="M86" s="42"/>
    </row>
    <row r="87" spans="1:14">
      <c r="A87" s="9"/>
      <c r="B87" s="47"/>
      <c r="C87" s="46"/>
      <c r="D87" s="46"/>
      <c r="E87" s="46">
        <f>SUM(E14:E85)</f>
        <v>148009</v>
      </c>
      <c r="F87" s="13"/>
      <c r="G87" s="7"/>
      <c r="H87" s="13"/>
      <c r="I87" s="13"/>
      <c r="J87" s="13"/>
      <c r="K87" s="13"/>
      <c r="L87" s="13"/>
      <c r="M87" s="9"/>
      <c r="N87" s="30"/>
    </row>
    <row r="88" spans="1:14">
      <c r="A88" s="9"/>
      <c r="B88" s="9"/>
      <c r="C88" s="11"/>
      <c r="D88" s="11"/>
      <c r="E88" s="11"/>
      <c r="F88" s="13"/>
      <c r="G88" s="13"/>
      <c r="H88" s="13"/>
      <c r="I88" s="13"/>
      <c r="J88" s="13"/>
      <c r="K88" s="13"/>
      <c r="L88" s="13"/>
      <c r="M88" s="9"/>
    </row>
    <row r="89" spans="1:14">
      <c r="A89" s="9"/>
      <c r="B89" s="115" t="s">
        <v>54</v>
      </c>
      <c r="C89" s="115"/>
      <c r="D89" s="111"/>
      <c r="E89" s="112"/>
      <c r="F89" s="112"/>
      <c r="G89" s="112"/>
      <c r="H89" s="112"/>
      <c r="I89" s="112"/>
      <c r="J89" s="112"/>
      <c r="K89" s="112"/>
      <c r="L89" s="113"/>
      <c r="M89" s="9"/>
    </row>
    <row r="90" spans="1:14">
      <c r="A90" s="9"/>
      <c r="B90" s="115"/>
      <c r="C90" s="115"/>
      <c r="D90" s="111" t="s">
        <v>73</v>
      </c>
      <c r="E90" s="112"/>
      <c r="F90" s="112"/>
      <c r="G90" s="112"/>
      <c r="H90" s="112"/>
      <c r="I90" s="112"/>
      <c r="J90" s="112"/>
      <c r="K90" s="112"/>
      <c r="L90" s="112"/>
      <c r="M90" s="113"/>
    </row>
    <row r="91" spans="1:14">
      <c r="A91" s="9"/>
      <c r="B91" s="121"/>
      <c r="C91" s="122"/>
      <c r="D91" s="111"/>
      <c r="E91" s="112"/>
      <c r="F91" s="112"/>
      <c r="G91" s="112"/>
      <c r="H91" s="112"/>
      <c r="I91" s="112"/>
      <c r="J91" s="112"/>
      <c r="K91" s="112"/>
      <c r="L91" s="112"/>
      <c r="M91" s="113"/>
    </row>
    <row r="92" spans="1:14">
      <c r="A92" s="9"/>
      <c r="B92" s="123"/>
      <c r="C92" s="124"/>
      <c r="D92" s="111"/>
      <c r="E92" s="112"/>
      <c r="F92" s="112"/>
      <c r="G92" s="112"/>
      <c r="H92" s="112"/>
      <c r="I92" s="112"/>
      <c r="J92" s="112"/>
      <c r="K92" s="112"/>
      <c r="L92" s="112"/>
      <c r="M92" s="113"/>
    </row>
    <row r="93" spans="1:14">
      <c r="A93" s="9"/>
      <c r="B93" s="114" t="s">
        <v>56</v>
      </c>
      <c r="C93" s="113"/>
      <c r="D93" s="111" t="s">
        <v>72</v>
      </c>
      <c r="E93" s="112"/>
      <c r="F93" s="112"/>
      <c r="G93" s="112"/>
      <c r="H93" s="112"/>
      <c r="I93" s="112"/>
      <c r="J93" s="112"/>
      <c r="K93" s="112"/>
      <c r="L93" s="112"/>
      <c r="M93" s="113"/>
    </row>
    <row r="97" spans="4:5">
      <c r="D97" s="67" t="s">
        <v>87</v>
      </c>
      <c r="E97" s="67">
        <v>2921516.4</v>
      </c>
    </row>
    <row r="98" spans="4:5">
      <c r="D98" s="67" t="s">
        <v>83</v>
      </c>
      <c r="E98" s="67">
        <v>149930</v>
      </c>
    </row>
    <row r="99" spans="4:5">
      <c r="D99" s="67" t="s">
        <v>84</v>
      </c>
      <c r="E99" s="67">
        <v>28944</v>
      </c>
    </row>
    <row r="101" spans="4:5">
      <c r="D101" s="67" t="s">
        <v>86</v>
      </c>
      <c r="E101" s="67">
        <f>SUM(E97:E99)</f>
        <v>3100390.4</v>
      </c>
    </row>
  </sheetData>
  <mergeCells count="26">
    <mergeCell ref="G9:J9"/>
    <mergeCell ref="K9:K10"/>
    <mergeCell ref="B91:C92"/>
    <mergeCell ref="M9:M10"/>
    <mergeCell ref="D5:I5"/>
    <mergeCell ref="L9:L10"/>
    <mergeCell ref="B6:J6"/>
    <mergeCell ref="D7:H7"/>
    <mergeCell ref="A8:L8"/>
    <mergeCell ref="A9:A10"/>
    <mergeCell ref="B9:B10"/>
    <mergeCell ref="C9:C10"/>
    <mergeCell ref="D9:D10"/>
    <mergeCell ref="E10:E11"/>
    <mergeCell ref="C2:H2"/>
    <mergeCell ref="B3:C3"/>
    <mergeCell ref="B4:I4"/>
    <mergeCell ref="D3:E3"/>
    <mergeCell ref="G3:M3"/>
    <mergeCell ref="D93:M93"/>
    <mergeCell ref="B93:C93"/>
    <mergeCell ref="D89:L89"/>
    <mergeCell ref="D90:M90"/>
    <mergeCell ref="D91:M91"/>
    <mergeCell ref="D92:M92"/>
    <mergeCell ref="B89:C9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0"/>
  <sheetViews>
    <sheetView workbookViewId="0">
      <selection activeCell="K113" sqref="K113"/>
    </sheetView>
  </sheetViews>
  <sheetFormatPr defaultRowHeight="14.5"/>
  <cols>
    <col min="1" max="1" width="6.08984375" customWidth="1"/>
    <col min="2" max="2" width="23.36328125" customWidth="1"/>
    <col min="3" max="3" width="8.08984375" customWidth="1"/>
    <col min="4" max="4" width="10.453125" customWidth="1"/>
    <col min="5" max="5" width="10.54296875" bestFit="1" customWidth="1"/>
    <col min="7" max="7" width="9.6328125" customWidth="1"/>
    <col min="8" max="8" width="10.90625" customWidth="1"/>
    <col min="9" max="9" width="11.453125" customWidth="1"/>
    <col min="10" max="10" width="12.08984375" customWidth="1"/>
    <col min="11" max="11" width="11.54296875" customWidth="1"/>
    <col min="12" max="13" width="10.90625" customWidth="1"/>
  </cols>
  <sheetData>
    <row r="1" spans="1:14">
      <c r="A1" s="14"/>
      <c r="B1" s="15"/>
      <c r="C1" s="86"/>
      <c r="D1" s="86"/>
      <c r="E1" s="86"/>
      <c r="F1" s="86"/>
      <c r="G1" s="86"/>
      <c r="H1" s="86"/>
      <c r="I1" s="15" t="s">
        <v>0</v>
      </c>
      <c r="J1" s="16"/>
      <c r="K1" s="14"/>
      <c r="L1" s="14"/>
      <c r="M1" s="14"/>
    </row>
    <row r="2" spans="1:14">
      <c r="A2" s="14"/>
      <c r="B2" s="109" t="s">
        <v>60</v>
      </c>
      <c r="C2" s="109"/>
      <c r="D2" s="86"/>
      <c r="E2" s="86"/>
      <c r="F2" s="57"/>
      <c r="G2" s="109" t="s">
        <v>62</v>
      </c>
      <c r="H2" s="109"/>
      <c r="I2" s="109"/>
      <c r="J2" s="109"/>
      <c r="K2" s="109"/>
      <c r="L2" s="109"/>
      <c r="M2" s="109"/>
    </row>
    <row r="3" spans="1:14">
      <c r="A3" s="14"/>
      <c r="B3" s="107" t="s">
        <v>58</v>
      </c>
      <c r="C3" s="107"/>
      <c r="D3" s="107"/>
      <c r="E3" s="107"/>
      <c r="F3" s="107"/>
      <c r="G3" s="107"/>
      <c r="H3" s="107"/>
      <c r="I3" s="107"/>
      <c r="J3" s="14"/>
      <c r="K3" s="14"/>
      <c r="L3" s="14"/>
      <c r="M3" s="14"/>
    </row>
    <row r="4" spans="1:14">
      <c r="A4" s="14"/>
      <c r="B4" s="58" t="s">
        <v>82</v>
      </c>
      <c r="C4" s="14"/>
      <c r="D4" s="86"/>
      <c r="E4" s="86"/>
      <c r="F4" s="86"/>
      <c r="G4" s="86"/>
      <c r="H4" s="86"/>
      <c r="I4" s="86"/>
      <c r="J4" s="14"/>
      <c r="K4" s="14"/>
      <c r="L4" s="14"/>
      <c r="M4" s="14"/>
    </row>
    <row r="5" spans="1:14">
      <c r="A5" s="14"/>
      <c r="B5" s="127" t="s">
        <v>61</v>
      </c>
      <c r="C5" s="127"/>
      <c r="D5" s="127"/>
      <c r="E5" s="127"/>
      <c r="F5" s="127"/>
      <c r="G5" s="127"/>
      <c r="H5" s="127"/>
      <c r="I5" s="127"/>
      <c r="J5" s="127"/>
      <c r="K5" s="14"/>
      <c r="L5" s="14"/>
      <c r="M5" s="14" t="s">
        <v>1</v>
      </c>
    </row>
    <row r="6" spans="1:14">
      <c r="A6" s="14"/>
      <c r="B6" s="14"/>
      <c r="C6" s="14"/>
      <c r="D6" s="128" t="s">
        <v>81</v>
      </c>
      <c r="E6" s="128"/>
      <c r="F6" s="128"/>
      <c r="G6" s="128"/>
      <c r="H6" s="128"/>
      <c r="I6" s="14"/>
      <c r="J6" s="14"/>
      <c r="K6" s="14"/>
      <c r="L6" s="14"/>
      <c r="M6" s="14"/>
    </row>
    <row r="7" spans="1:14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4">
      <c r="A8" s="99" t="s">
        <v>3</v>
      </c>
      <c r="B8" s="99" t="s">
        <v>4</v>
      </c>
      <c r="C8" s="139" t="s">
        <v>5</v>
      </c>
      <c r="D8" s="140" t="s">
        <v>6</v>
      </c>
      <c r="E8" s="139" t="s">
        <v>7</v>
      </c>
      <c r="F8" s="61"/>
      <c r="G8" s="90" t="s">
        <v>8</v>
      </c>
      <c r="H8" s="90"/>
      <c r="I8" s="90"/>
      <c r="J8" s="91"/>
      <c r="K8" s="22"/>
      <c r="M8" s="99" t="s">
        <v>11</v>
      </c>
      <c r="N8" s="9"/>
    </row>
    <row r="9" spans="1:14" ht="60.75" customHeight="1">
      <c r="A9" s="99"/>
      <c r="B9" s="138"/>
      <c r="C9" s="115"/>
      <c r="D9" s="140"/>
      <c r="E9" s="139"/>
      <c r="F9" s="61"/>
      <c r="G9" s="12" t="s">
        <v>12</v>
      </c>
      <c r="H9" s="24" t="s">
        <v>13</v>
      </c>
      <c r="I9" s="24" t="s">
        <v>14</v>
      </c>
      <c r="J9" s="23" t="s">
        <v>9</v>
      </c>
      <c r="K9" s="99" t="s">
        <v>10</v>
      </c>
      <c r="M9" s="99"/>
      <c r="N9" s="9"/>
    </row>
    <row r="10" spans="1:14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59"/>
      <c r="G10" s="21">
        <v>6</v>
      </c>
      <c r="H10" s="21">
        <v>7</v>
      </c>
      <c r="I10" s="21">
        <v>8</v>
      </c>
      <c r="J10" s="21">
        <v>9</v>
      </c>
      <c r="K10" s="99"/>
      <c r="L10" s="21">
        <v>10</v>
      </c>
      <c r="M10" s="21">
        <v>11</v>
      </c>
      <c r="N10" s="9"/>
    </row>
    <row r="11" spans="1:14">
      <c r="A11" s="21">
        <v>1</v>
      </c>
      <c r="B11" s="21" t="s">
        <v>15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2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21"/>
      <c r="B13" s="9" t="s">
        <v>16</v>
      </c>
      <c r="C13" s="11">
        <v>1</v>
      </c>
      <c r="D13" s="11">
        <v>16</v>
      </c>
      <c r="E13" s="7">
        <v>5784</v>
      </c>
      <c r="F13" s="7"/>
      <c r="G13" s="7">
        <f>PRODUCT(E13,0.5)</f>
        <v>2892</v>
      </c>
      <c r="H13" s="7"/>
      <c r="I13" s="7">
        <f>PRODUCT(E13,0.4)</f>
        <v>2313.6</v>
      </c>
      <c r="J13" s="7">
        <f>PRODUCT(Лист4!E13,0.3)</f>
        <v>1735.2</v>
      </c>
      <c r="K13" s="7">
        <f>SUM(E13:J13)</f>
        <v>12724.800000000001</v>
      </c>
      <c r="L13" s="7">
        <f>SUM(E13,G13,H13,I13,Лист4!J13)</f>
        <v>12724.800000000001</v>
      </c>
      <c r="M13" s="7">
        <f>PRODUCT(K13,7)</f>
        <v>89073.600000000006</v>
      </c>
      <c r="N13" s="9"/>
    </row>
    <row r="14" spans="1:14">
      <c r="A14" s="21"/>
      <c r="B14" s="9" t="s">
        <v>17</v>
      </c>
      <c r="C14" s="11"/>
      <c r="D14" s="11"/>
      <c r="E14" s="7"/>
      <c r="F14" s="7"/>
      <c r="G14" s="7"/>
      <c r="H14" s="7"/>
      <c r="I14" s="7"/>
      <c r="J14" s="7"/>
      <c r="K14" s="7">
        <f t="shared" ref="K14:K77" si="0">SUM(E14:J14)</f>
        <v>0</v>
      </c>
      <c r="L14" s="7">
        <f>SUM(E14,G14,H14,I14,Лист4!J14)</f>
        <v>0</v>
      </c>
      <c r="M14" s="7">
        <f t="shared" ref="M14:M77" si="1">PRODUCT(K14,7)</f>
        <v>0</v>
      </c>
      <c r="N14" s="9"/>
    </row>
    <row r="15" spans="1:14" ht="30" customHeight="1">
      <c r="A15" s="21"/>
      <c r="B15" s="10" t="s">
        <v>18</v>
      </c>
      <c r="C15" s="11">
        <v>1</v>
      </c>
      <c r="D15" s="11" t="s">
        <v>19</v>
      </c>
      <c r="E15" s="7">
        <v>5494</v>
      </c>
      <c r="F15" s="7"/>
      <c r="G15" s="7"/>
      <c r="H15" s="7"/>
      <c r="I15" s="7">
        <f t="shared" ref="I15:I78" si="2">PRODUCT(E15,0.4)</f>
        <v>2197.6</v>
      </c>
      <c r="J15" s="7">
        <f>PRODUCT(Лист4!E15,0.3)</f>
        <v>1648.2</v>
      </c>
      <c r="K15" s="7">
        <f t="shared" si="0"/>
        <v>9339.8000000000011</v>
      </c>
      <c r="L15" s="7">
        <f>SUM(E15,G15,H15,I15,Лист4!J15)</f>
        <v>9339.8000000000011</v>
      </c>
      <c r="M15" s="7">
        <f t="shared" si="1"/>
        <v>65378.600000000006</v>
      </c>
      <c r="N15" s="9"/>
    </row>
    <row r="16" spans="1:14">
      <c r="A16" s="21"/>
      <c r="B16" s="9"/>
      <c r="C16" s="11"/>
      <c r="D16" s="11"/>
      <c r="E16" s="7"/>
      <c r="F16" s="7"/>
      <c r="G16" s="7"/>
      <c r="H16" s="7"/>
      <c r="I16" s="7"/>
      <c r="J16" s="7"/>
      <c r="K16" s="7">
        <f t="shared" si="0"/>
        <v>0</v>
      </c>
      <c r="L16" s="7">
        <f>SUM(E16,G16,H16,I16,Лист4!J16)</f>
        <v>0</v>
      </c>
      <c r="M16" s="7">
        <f t="shared" si="1"/>
        <v>0</v>
      </c>
      <c r="N16" s="9"/>
    </row>
    <row r="17" spans="1:14" ht="30" customHeight="1">
      <c r="A17" s="21"/>
      <c r="B17" s="10" t="s">
        <v>20</v>
      </c>
      <c r="C17" s="11">
        <v>1</v>
      </c>
      <c r="D17" s="11" t="s">
        <v>19</v>
      </c>
      <c r="E17" s="7">
        <v>5494</v>
      </c>
      <c r="F17" s="7"/>
      <c r="G17" s="7"/>
      <c r="H17" s="7"/>
      <c r="I17" s="7"/>
      <c r="J17" s="7"/>
      <c r="K17" s="7">
        <f t="shared" si="0"/>
        <v>5494</v>
      </c>
      <c r="L17" s="7">
        <f>SUM(E17,G17,H17,I17,Лист4!J17)</f>
        <v>5494</v>
      </c>
      <c r="M17" s="7">
        <f t="shared" si="1"/>
        <v>38458</v>
      </c>
      <c r="N17" s="9"/>
    </row>
    <row r="18" spans="1:14">
      <c r="A18" s="21"/>
      <c r="B18" s="9"/>
      <c r="C18" s="11"/>
      <c r="D18" s="11"/>
      <c r="E18" s="7"/>
      <c r="F18" s="7"/>
      <c r="G18" s="7"/>
      <c r="H18" s="7"/>
      <c r="I18" s="7"/>
      <c r="J18" s="7"/>
      <c r="K18" s="7">
        <f t="shared" si="0"/>
        <v>0</v>
      </c>
      <c r="L18" s="7">
        <f>SUM(E18,G18,H18,I18,Лист4!J18)</f>
        <v>0</v>
      </c>
      <c r="M18" s="7">
        <f t="shared" si="1"/>
        <v>0</v>
      </c>
      <c r="N18" s="9"/>
    </row>
    <row r="19" spans="1:14">
      <c r="A19" s="21"/>
      <c r="B19" s="9" t="s">
        <v>21</v>
      </c>
      <c r="C19" s="11">
        <v>1</v>
      </c>
      <c r="D19" s="11" t="s">
        <v>22</v>
      </c>
      <c r="E19" s="7">
        <v>5206</v>
      </c>
      <c r="F19" s="7"/>
      <c r="G19" s="7"/>
      <c r="H19" s="7"/>
      <c r="I19" s="7"/>
      <c r="J19" s="7"/>
      <c r="K19" s="7">
        <f t="shared" si="0"/>
        <v>5206</v>
      </c>
      <c r="L19" s="7">
        <f>SUM(E19,G19,H19,I19,Лист4!J19)</f>
        <v>5206</v>
      </c>
      <c r="M19" s="7">
        <f t="shared" si="1"/>
        <v>36442</v>
      </c>
      <c r="N19" s="9">
        <v>56</v>
      </c>
    </row>
    <row r="20" spans="1:14">
      <c r="A20" s="21"/>
      <c r="B20" s="9"/>
      <c r="C20" s="11"/>
      <c r="D20" s="11"/>
      <c r="E20" s="7"/>
      <c r="F20" s="7"/>
      <c r="G20" s="7"/>
      <c r="H20" s="7"/>
      <c r="I20" s="7"/>
      <c r="J20" s="7"/>
      <c r="K20" s="7">
        <f t="shared" si="0"/>
        <v>0</v>
      </c>
      <c r="L20" s="7">
        <f>SUM(E20,G20,H20,I20,Лист4!J20)</f>
        <v>0</v>
      </c>
      <c r="M20" s="7">
        <f t="shared" si="1"/>
        <v>0</v>
      </c>
      <c r="N20" s="9"/>
    </row>
    <row r="21" spans="1:14">
      <c r="A21" s="21"/>
      <c r="B21" s="9" t="s">
        <v>23</v>
      </c>
      <c r="C21" s="11">
        <v>1</v>
      </c>
      <c r="D21" s="11">
        <v>9</v>
      </c>
      <c r="E21" s="7">
        <v>3586</v>
      </c>
      <c r="F21" s="7">
        <v>839</v>
      </c>
      <c r="G21" s="7"/>
      <c r="H21" s="7"/>
      <c r="I21" s="7"/>
      <c r="J21" s="7"/>
      <c r="K21" s="7">
        <f t="shared" si="0"/>
        <v>4425</v>
      </c>
      <c r="L21" s="7">
        <f>SUM(E21,G21,H21,I21,Лист4!J21)</f>
        <v>3586</v>
      </c>
      <c r="M21" s="7">
        <f t="shared" si="1"/>
        <v>30975</v>
      </c>
      <c r="N21" s="9">
        <v>187.5</v>
      </c>
    </row>
    <row r="22" spans="1:14">
      <c r="A22" s="21"/>
      <c r="B22" s="9"/>
      <c r="C22" s="11"/>
      <c r="D22" s="11"/>
      <c r="E22" s="7"/>
      <c r="F22" s="7"/>
      <c r="G22" s="7"/>
      <c r="H22" s="7"/>
      <c r="I22" s="7"/>
      <c r="J22" s="7"/>
      <c r="K22" s="7">
        <f t="shared" si="0"/>
        <v>0</v>
      </c>
      <c r="L22" s="7">
        <f>SUM(E22,G22,H22,I22,Лист4!J22)</f>
        <v>0</v>
      </c>
      <c r="M22" s="7">
        <f t="shared" si="1"/>
        <v>0</v>
      </c>
      <c r="N22" s="9"/>
    </row>
    <row r="23" spans="1:14" ht="60.75" customHeight="1">
      <c r="A23" s="21">
        <v>2</v>
      </c>
      <c r="B23" s="20" t="s">
        <v>24</v>
      </c>
      <c r="C23" s="11"/>
      <c r="D23" s="11"/>
      <c r="E23" s="7"/>
      <c r="F23" s="7"/>
      <c r="G23" s="7"/>
      <c r="H23" s="7"/>
      <c r="I23" s="7"/>
      <c r="J23" s="7"/>
      <c r="K23" s="7">
        <f t="shared" si="0"/>
        <v>0</v>
      </c>
      <c r="L23" s="7">
        <f>SUM(E23,G23,H23,I23,Лист4!J23)</f>
        <v>0</v>
      </c>
      <c r="M23" s="7">
        <f t="shared" si="1"/>
        <v>0</v>
      </c>
      <c r="N23" s="9"/>
    </row>
    <row r="24" spans="1:14">
      <c r="A24" s="21"/>
      <c r="B24" s="9"/>
      <c r="C24" s="11"/>
      <c r="D24" s="11"/>
      <c r="E24" s="7"/>
      <c r="F24" s="7"/>
      <c r="G24" s="7"/>
      <c r="H24" s="7"/>
      <c r="I24" s="7"/>
      <c r="J24" s="7"/>
      <c r="K24" s="7">
        <f t="shared" si="0"/>
        <v>0</v>
      </c>
      <c r="L24" s="7">
        <f>SUM(E24,G24,H24,I24,Лист4!J24)</f>
        <v>0</v>
      </c>
      <c r="M24" s="7">
        <f t="shared" si="1"/>
        <v>0</v>
      </c>
      <c r="N24" s="9"/>
    </row>
    <row r="25" spans="1:14">
      <c r="A25" s="21"/>
      <c r="B25" s="9" t="s">
        <v>25</v>
      </c>
      <c r="C25" s="11">
        <v>1</v>
      </c>
      <c r="D25" s="11">
        <v>11</v>
      </c>
      <c r="E25" s="7">
        <v>4084</v>
      </c>
      <c r="F25" s="7"/>
      <c r="G25" s="7"/>
      <c r="H25" s="7"/>
      <c r="I25" s="7">
        <f t="shared" si="2"/>
        <v>1633.6000000000001</v>
      </c>
      <c r="J25" s="7">
        <f>PRODUCT(Лист4!E25,0.1)</f>
        <v>408.40000000000003</v>
      </c>
      <c r="K25" s="7">
        <f t="shared" si="0"/>
        <v>6126</v>
      </c>
      <c r="L25" s="7">
        <f>SUM(E25,G25,H25,I25,Лист4!J25)</f>
        <v>6126</v>
      </c>
      <c r="M25" s="7">
        <f t="shared" si="1"/>
        <v>42882</v>
      </c>
      <c r="N25" s="9">
        <v>248.5</v>
      </c>
    </row>
    <row r="26" spans="1:14">
      <c r="A26" s="21"/>
      <c r="B26" s="9" t="s">
        <v>26</v>
      </c>
      <c r="C26" s="11">
        <v>1</v>
      </c>
      <c r="D26" s="11">
        <v>2</v>
      </c>
      <c r="E26" s="7">
        <v>2260</v>
      </c>
      <c r="F26" s="7">
        <v>2165</v>
      </c>
      <c r="G26" s="7"/>
      <c r="H26" s="7"/>
      <c r="I26" s="7"/>
      <c r="J26" s="7"/>
      <c r="K26" s="7">
        <f t="shared" si="0"/>
        <v>4425</v>
      </c>
      <c r="L26" s="7">
        <v>1450</v>
      </c>
      <c r="M26" s="7">
        <f t="shared" si="1"/>
        <v>30975</v>
      </c>
      <c r="N26" s="9"/>
    </row>
    <row r="27" spans="1:14">
      <c r="A27" s="21"/>
      <c r="B27" s="9" t="s">
        <v>27</v>
      </c>
      <c r="C27" s="11">
        <v>1.5</v>
      </c>
      <c r="D27" s="11">
        <v>2</v>
      </c>
      <c r="E27" s="7">
        <v>2260</v>
      </c>
      <c r="F27" s="7">
        <v>3247.5</v>
      </c>
      <c r="G27" s="7"/>
      <c r="H27" s="7"/>
      <c r="I27" s="7"/>
      <c r="J27" s="7"/>
      <c r="K27" s="7">
        <v>6637.5</v>
      </c>
      <c r="L27" s="7">
        <v>2175</v>
      </c>
      <c r="M27" s="7">
        <f t="shared" si="1"/>
        <v>46462.5</v>
      </c>
      <c r="N27" s="9">
        <v>738.3</v>
      </c>
    </row>
    <row r="28" spans="1:14">
      <c r="A28" s="21"/>
      <c r="B28" s="9" t="s">
        <v>28</v>
      </c>
      <c r="C28" s="11">
        <v>2</v>
      </c>
      <c r="D28" s="11">
        <v>2</v>
      </c>
      <c r="E28" s="7">
        <v>2260</v>
      </c>
      <c r="F28" s="7">
        <v>4330</v>
      </c>
      <c r="G28" s="7"/>
      <c r="H28" s="7">
        <v>226</v>
      </c>
      <c r="I28" s="7"/>
      <c r="J28" s="7"/>
      <c r="K28" s="7">
        <v>9302</v>
      </c>
      <c r="L28" s="7">
        <v>3190</v>
      </c>
      <c r="M28" s="7">
        <f t="shared" si="1"/>
        <v>65114</v>
      </c>
      <c r="N28" s="9">
        <v>728.26</v>
      </c>
    </row>
    <row r="29" spans="1:14">
      <c r="A29" s="21"/>
      <c r="B29" s="9" t="s">
        <v>29</v>
      </c>
      <c r="C29" s="11">
        <v>0.5</v>
      </c>
      <c r="D29" s="11">
        <v>3</v>
      </c>
      <c r="E29" s="7">
        <v>2446</v>
      </c>
      <c r="F29" s="7">
        <v>989.5</v>
      </c>
      <c r="G29" s="7"/>
      <c r="H29" s="7"/>
      <c r="I29" s="7"/>
      <c r="J29" s="7"/>
      <c r="K29" s="7">
        <v>2212.5</v>
      </c>
      <c r="L29" s="7">
        <v>725</v>
      </c>
      <c r="M29" s="7">
        <f t="shared" si="1"/>
        <v>15487.5</v>
      </c>
      <c r="N29" s="9">
        <v>246.1</v>
      </c>
    </row>
    <row r="30" spans="1:14">
      <c r="A30" s="21"/>
      <c r="B30" s="9"/>
      <c r="C30" s="11"/>
      <c r="D30" s="11"/>
      <c r="E30" s="7"/>
      <c r="F30" s="7"/>
      <c r="G30" s="7"/>
      <c r="H30" s="7"/>
      <c r="I30" s="7"/>
      <c r="J30" s="7"/>
      <c r="K30" s="7"/>
      <c r="L30" s="7"/>
      <c r="M30" s="7">
        <f t="shared" si="1"/>
        <v>7</v>
      </c>
      <c r="N30" s="9"/>
    </row>
    <row r="31" spans="1:14" ht="63" customHeight="1">
      <c r="A31" s="21">
        <v>3</v>
      </c>
      <c r="B31" s="20" t="s">
        <v>30</v>
      </c>
      <c r="C31" s="11"/>
      <c r="D31" s="11"/>
      <c r="E31" s="7"/>
      <c r="F31" s="7"/>
      <c r="G31" s="7"/>
      <c r="H31" s="7"/>
      <c r="I31" s="7"/>
      <c r="J31" s="7"/>
      <c r="K31" s="7">
        <f t="shared" si="0"/>
        <v>0</v>
      </c>
      <c r="L31" s="7"/>
      <c r="M31" s="7">
        <f t="shared" si="1"/>
        <v>0</v>
      </c>
      <c r="N31" s="9"/>
    </row>
    <row r="32" spans="1:14">
      <c r="A32" s="21"/>
      <c r="B32" s="9"/>
      <c r="C32" s="11"/>
      <c r="D32" s="11"/>
      <c r="E32" s="7"/>
      <c r="F32" s="7"/>
      <c r="G32" s="7"/>
      <c r="H32" s="7"/>
      <c r="I32" s="7"/>
      <c r="J32" s="7"/>
      <c r="K32" s="7">
        <f t="shared" si="0"/>
        <v>0</v>
      </c>
      <c r="L32" s="7"/>
      <c r="M32" s="7">
        <f t="shared" si="1"/>
        <v>0</v>
      </c>
      <c r="N32" s="9"/>
    </row>
    <row r="33" spans="1:14">
      <c r="A33" s="21"/>
      <c r="B33" s="9" t="s">
        <v>31</v>
      </c>
      <c r="C33" s="11">
        <v>1</v>
      </c>
      <c r="D33" s="11">
        <v>14</v>
      </c>
      <c r="E33" s="7">
        <v>5017</v>
      </c>
      <c r="F33" s="7"/>
      <c r="G33" s="7"/>
      <c r="H33" s="7"/>
      <c r="I33" s="7">
        <f t="shared" si="2"/>
        <v>2006.8000000000002</v>
      </c>
      <c r="J33" s="7">
        <f>PRODUCT(Лист4!E33,0.2)</f>
        <v>1003.4000000000001</v>
      </c>
      <c r="K33" s="7">
        <f t="shared" si="0"/>
        <v>8027.2000000000007</v>
      </c>
      <c r="L33" s="7">
        <f>SUM(E33,G33,H33,I33,Лист4!J33)</f>
        <v>8027.2000000000007</v>
      </c>
      <c r="M33" s="7">
        <f t="shared" si="1"/>
        <v>56190.400000000009</v>
      </c>
      <c r="N33" s="9"/>
    </row>
    <row r="34" spans="1:14">
      <c r="A34" s="21"/>
      <c r="B34" s="9" t="s">
        <v>32</v>
      </c>
      <c r="C34" s="11">
        <v>1</v>
      </c>
      <c r="D34" s="11">
        <v>12</v>
      </c>
      <c r="E34" s="7">
        <v>4395</v>
      </c>
      <c r="F34" s="7"/>
      <c r="G34" s="7"/>
      <c r="H34" s="7"/>
      <c r="I34" s="7">
        <f t="shared" si="2"/>
        <v>1758</v>
      </c>
      <c r="J34" s="7">
        <f>PRODUCT(Лист4!E34,0.3)</f>
        <v>1318.5</v>
      </c>
      <c r="K34" s="7">
        <f t="shared" si="0"/>
        <v>7471.5</v>
      </c>
      <c r="L34" s="7">
        <f>SUM(E34,G34,H34,I34,Лист4!J34)</f>
        <v>7471.5</v>
      </c>
      <c r="M34" s="7">
        <f t="shared" si="1"/>
        <v>52300.5</v>
      </c>
      <c r="N34" s="9"/>
    </row>
    <row r="35" spans="1:14">
      <c r="A35" s="21"/>
      <c r="B35" s="9" t="s">
        <v>33</v>
      </c>
      <c r="C35" s="11">
        <v>1</v>
      </c>
      <c r="D35" s="11">
        <v>11</v>
      </c>
      <c r="E35" s="7">
        <v>4084</v>
      </c>
      <c r="F35" s="7"/>
      <c r="G35" s="7" t="s">
        <v>17</v>
      </c>
      <c r="H35" s="7"/>
      <c r="I35" s="7">
        <f t="shared" si="2"/>
        <v>1633.6000000000001</v>
      </c>
      <c r="J35" s="7">
        <f>PRODUCT(Лист4!E35,0.3)</f>
        <v>1225.2</v>
      </c>
      <c r="K35" s="7">
        <f t="shared" si="0"/>
        <v>6942.8</v>
      </c>
      <c r="L35" s="7">
        <f>SUM(E35,G35,H35,I35,Лист4!J35)</f>
        <v>6942.8</v>
      </c>
      <c r="M35" s="7">
        <f t="shared" si="1"/>
        <v>48599.6</v>
      </c>
      <c r="N35" s="9"/>
    </row>
    <row r="36" spans="1:14">
      <c r="A36" s="21"/>
      <c r="B36" s="9"/>
      <c r="C36" s="11"/>
      <c r="D36" s="11"/>
      <c r="E36" s="7"/>
      <c r="F36" s="7"/>
      <c r="G36" s="7"/>
      <c r="H36" s="7"/>
      <c r="I36" s="7"/>
      <c r="J36" s="7"/>
      <c r="K36" s="7">
        <f t="shared" si="0"/>
        <v>0</v>
      </c>
      <c r="L36" s="7">
        <f>SUM(E36,G36,H36,I36,Лист4!J36)</f>
        <v>0</v>
      </c>
      <c r="M36" s="7">
        <f t="shared" si="1"/>
        <v>0</v>
      </c>
      <c r="N36" s="9"/>
    </row>
    <row r="37" spans="1:14" ht="54.75" customHeight="1">
      <c r="A37" s="21">
        <v>4</v>
      </c>
      <c r="B37" s="20" t="s">
        <v>34</v>
      </c>
      <c r="C37" s="11"/>
      <c r="D37" s="11"/>
      <c r="E37" s="7"/>
      <c r="F37" s="7"/>
      <c r="G37" s="7"/>
      <c r="H37" s="7"/>
      <c r="I37" s="7"/>
      <c r="J37" s="7"/>
      <c r="K37" s="7">
        <f t="shared" si="0"/>
        <v>0</v>
      </c>
      <c r="L37" s="7">
        <f>SUM(E37,G37,H37,I37,Лист4!J37)</f>
        <v>0</v>
      </c>
      <c r="M37" s="7">
        <f t="shared" si="1"/>
        <v>0</v>
      </c>
      <c r="N37" s="9"/>
    </row>
    <row r="38" spans="1:14">
      <c r="A38" s="21"/>
      <c r="B38" s="9"/>
      <c r="C38" s="11"/>
      <c r="D38" s="11"/>
      <c r="E38" s="7"/>
      <c r="F38" s="7"/>
      <c r="G38" s="7"/>
      <c r="H38" s="7"/>
      <c r="I38" s="7"/>
      <c r="J38" s="7"/>
      <c r="K38" s="7">
        <f t="shared" si="0"/>
        <v>0</v>
      </c>
      <c r="L38" s="7">
        <f>SUM(E38,G38,H38,I38,Лист4!J38)</f>
        <v>0</v>
      </c>
      <c r="M38" s="7">
        <f t="shared" si="1"/>
        <v>0</v>
      </c>
      <c r="N38" s="9"/>
    </row>
    <row r="39" spans="1:14">
      <c r="A39" s="21"/>
      <c r="B39" s="9" t="s">
        <v>31</v>
      </c>
      <c r="C39" s="11">
        <v>1</v>
      </c>
      <c r="D39" s="11">
        <v>14</v>
      </c>
      <c r="E39" s="7">
        <v>5017</v>
      </c>
      <c r="F39" s="7"/>
      <c r="G39" s="7"/>
      <c r="H39" s="7"/>
      <c r="I39" s="7">
        <f t="shared" si="2"/>
        <v>2006.8000000000002</v>
      </c>
      <c r="J39" s="7">
        <f>PRODUCT(Лист4!E39,0.2)</f>
        <v>1003.4000000000001</v>
      </c>
      <c r="K39" s="7">
        <f t="shared" si="0"/>
        <v>8027.2000000000007</v>
      </c>
      <c r="L39" s="7">
        <f>SUM(E39,G39,H39,I39,Лист4!J39)</f>
        <v>8027.2000000000007</v>
      </c>
      <c r="M39" s="7">
        <f t="shared" si="1"/>
        <v>56190.400000000009</v>
      </c>
      <c r="N39" s="9"/>
    </row>
    <row r="40" spans="1:14">
      <c r="A40" s="21"/>
      <c r="B40" s="9" t="s">
        <v>35</v>
      </c>
      <c r="C40" s="11">
        <v>1</v>
      </c>
      <c r="D40" s="11">
        <v>11</v>
      </c>
      <c r="E40" s="7">
        <v>4084</v>
      </c>
      <c r="F40" s="7"/>
      <c r="G40" s="7"/>
      <c r="H40" s="7"/>
      <c r="I40" s="7">
        <f t="shared" si="2"/>
        <v>1633.6000000000001</v>
      </c>
      <c r="J40" s="7">
        <f>PRODUCT(Лист4!E40,0.3)</f>
        <v>1225.2</v>
      </c>
      <c r="K40" s="7">
        <f t="shared" si="0"/>
        <v>6942.8</v>
      </c>
      <c r="L40" s="7">
        <f>SUM(E40,G40,H40,I40,Лист4!J40)</f>
        <v>6942.8</v>
      </c>
      <c r="M40" s="7">
        <f t="shared" si="1"/>
        <v>48599.6</v>
      </c>
      <c r="N40" s="9"/>
    </row>
    <row r="41" spans="1:14">
      <c r="A41" s="21"/>
      <c r="B41" s="9" t="s">
        <v>36</v>
      </c>
      <c r="C41" s="11">
        <v>1</v>
      </c>
      <c r="D41" s="11">
        <v>9</v>
      </c>
      <c r="E41" s="7">
        <v>3586</v>
      </c>
      <c r="F41" s="7"/>
      <c r="G41" s="7"/>
      <c r="H41" s="7"/>
      <c r="I41" s="7">
        <f t="shared" si="2"/>
        <v>1434.4</v>
      </c>
      <c r="J41" s="7">
        <f>PRODUCT(Лист4!E41,0.2)</f>
        <v>717.2</v>
      </c>
      <c r="K41" s="7">
        <f t="shared" si="0"/>
        <v>5737.5999999999995</v>
      </c>
      <c r="L41" s="7">
        <f>SUM(E41,G41,H41,I41,Лист4!J41)</f>
        <v>5737.5999999999995</v>
      </c>
      <c r="M41" s="7">
        <f t="shared" si="1"/>
        <v>40163.199999999997</v>
      </c>
      <c r="N41" s="9">
        <v>318</v>
      </c>
    </row>
    <row r="42" spans="1:14" ht="60" customHeight="1">
      <c r="A42" s="21">
        <v>5</v>
      </c>
      <c r="B42" s="20" t="s">
        <v>37</v>
      </c>
      <c r="C42" s="11"/>
      <c r="D42" s="11"/>
      <c r="E42" s="7"/>
      <c r="F42" s="7"/>
      <c r="G42" s="7"/>
      <c r="H42" s="7"/>
      <c r="I42" s="7"/>
      <c r="J42" s="7"/>
      <c r="K42" s="7">
        <f t="shared" si="0"/>
        <v>0</v>
      </c>
      <c r="L42" s="7">
        <f>SUM(E42,G42,H42,I42,Лист4!J42)</f>
        <v>0</v>
      </c>
      <c r="M42" s="7">
        <f t="shared" si="1"/>
        <v>0</v>
      </c>
      <c r="N42" s="9"/>
    </row>
    <row r="43" spans="1:14">
      <c r="A43" s="21"/>
      <c r="B43" s="9"/>
      <c r="C43" s="11"/>
      <c r="D43" s="11"/>
      <c r="E43" s="7"/>
      <c r="F43" s="7"/>
      <c r="G43" s="7"/>
      <c r="H43" s="7"/>
      <c r="I43" s="7"/>
      <c r="J43" s="7"/>
      <c r="K43" s="7">
        <f t="shared" si="0"/>
        <v>0</v>
      </c>
      <c r="L43" s="7">
        <f>SUM(E43,G43,H43,I43,Лист4!J43)</f>
        <v>0</v>
      </c>
      <c r="M43" s="7">
        <f t="shared" si="1"/>
        <v>0</v>
      </c>
      <c r="N43" s="9"/>
    </row>
    <row r="44" spans="1:14">
      <c r="A44" s="21"/>
      <c r="B44" s="9" t="s">
        <v>31</v>
      </c>
      <c r="C44" s="11">
        <v>1</v>
      </c>
      <c r="D44" s="11">
        <v>14</v>
      </c>
      <c r="E44" s="7">
        <v>5017</v>
      </c>
      <c r="F44" s="7"/>
      <c r="G44" s="7"/>
      <c r="H44" s="7"/>
      <c r="I44" s="7">
        <f t="shared" si="2"/>
        <v>2006.8000000000002</v>
      </c>
      <c r="J44" s="7">
        <f>PRODUCT(Лист4!E44,0.2)</f>
        <v>1003.4000000000001</v>
      </c>
      <c r="K44" s="7">
        <f t="shared" si="0"/>
        <v>8027.2000000000007</v>
      </c>
      <c r="L44" s="7">
        <f>SUM(E44,G44,H44,I44,Лист4!J44)</f>
        <v>8027.2000000000007</v>
      </c>
      <c r="M44" s="7">
        <f t="shared" si="1"/>
        <v>56190.400000000009</v>
      </c>
      <c r="N44" s="9"/>
    </row>
    <row r="45" spans="1:14">
      <c r="A45" s="21"/>
      <c r="B45" s="9" t="s">
        <v>38</v>
      </c>
      <c r="C45" s="11">
        <v>1</v>
      </c>
      <c r="D45" s="11">
        <v>12</v>
      </c>
      <c r="E45" s="7">
        <v>4395</v>
      </c>
      <c r="F45" s="7"/>
      <c r="G45" s="7"/>
      <c r="H45" s="7"/>
      <c r="I45" s="7">
        <f t="shared" si="2"/>
        <v>1758</v>
      </c>
      <c r="J45" s="7">
        <f>PRODUCT(Лист4!E45,0.3)</f>
        <v>1318.5</v>
      </c>
      <c r="K45" s="7">
        <f t="shared" si="0"/>
        <v>7471.5</v>
      </c>
      <c r="L45" s="7">
        <f>SUM(E45,G45,H45,I45,Лист4!J45)</f>
        <v>7471.5</v>
      </c>
      <c r="M45" s="7">
        <f t="shared" si="1"/>
        <v>52300.5</v>
      </c>
      <c r="N45" s="9"/>
    </row>
    <row r="46" spans="1:14">
      <c r="A46" s="21"/>
      <c r="B46" s="9" t="s">
        <v>39</v>
      </c>
      <c r="C46" s="11">
        <v>1</v>
      </c>
      <c r="D46" s="11">
        <v>11</v>
      </c>
      <c r="E46" s="7">
        <v>4084</v>
      </c>
      <c r="F46" s="7"/>
      <c r="G46" s="7"/>
      <c r="H46" s="7"/>
      <c r="I46" s="7">
        <f t="shared" si="2"/>
        <v>1633.6000000000001</v>
      </c>
      <c r="J46" s="7">
        <f>PRODUCT(Лист4!E46,0.3)</f>
        <v>1225.2</v>
      </c>
      <c r="K46" s="7">
        <f t="shared" si="0"/>
        <v>6942.8</v>
      </c>
      <c r="L46" s="7">
        <f>SUM(E46,G46,H46,I46,Лист4!J46)</f>
        <v>6942.8</v>
      </c>
      <c r="M46" s="7">
        <f t="shared" si="1"/>
        <v>48599.6</v>
      </c>
      <c r="N46" s="9"/>
    </row>
    <row r="47" spans="1:14">
      <c r="A47" s="21"/>
      <c r="B47" s="9"/>
      <c r="C47" s="11"/>
      <c r="D47" s="11"/>
      <c r="E47" s="7"/>
      <c r="F47" s="7"/>
      <c r="G47" s="7"/>
      <c r="H47" s="7"/>
      <c r="I47" s="7"/>
      <c r="J47" s="7"/>
      <c r="K47" s="7">
        <f t="shared" si="0"/>
        <v>0</v>
      </c>
      <c r="L47" s="7">
        <f>SUM(E47,G47,H47,I47,Лист4!J47)</f>
        <v>0</v>
      </c>
      <c r="M47" s="7">
        <f t="shared" si="1"/>
        <v>0</v>
      </c>
      <c r="N47" s="9"/>
    </row>
    <row r="48" spans="1:14" ht="60.75" customHeight="1">
      <c r="A48" s="21">
        <v>6</v>
      </c>
      <c r="B48" s="20" t="s">
        <v>40</v>
      </c>
      <c r="C48" s="11"/>
      <c r="D48" s="11"/>
      <c r="E48" s="7"/>
      <c r="F48" s="7"/>
      <c r="G48" s="7"/>
      <c r="H48" s="7"/>
      <c r="I48" s="7"/>
      <c r="J48" s="7"/>
      <c r="K48" s="7">
        <f t="shared" si="0"/>
        <v>0</v>
      </c>
      <c r="L48" s="7">
        <f>SUM(E48,G48,H48,I48,Лист4!J48)</f>
        <v>0</v>
      </c>
      <c r="M48" s="7">
        <f t="shared" si="1"/>
        <v>0</v>
      </c>
      <c r="N48" s="9"/>
    </row>
    <row r="49" spans="1:14">
      <c r="A49" s="21"/>
      <c r="B49" s="9"/>
      <c r="C49" s="11"/>
      <c r="D49" s="11"/>
      <c r="E49" s="7"/>
      <c r="F49" s="7"/>
      <c r="G49" s="7"/>
      <c r="H49" s="7"/>
      <c r="I49" s="7"/>
      <c r="J49" s="7"/>
      <c r="K49" s="7">
        <f t="shared" si="0"/>
        <v>0</v>
      </c>
      <c r="L49" s="7">
        <f>SUM(E49,G49,H49,I49,Лист4!J49)</f>
        <v>0</v>
      </c>
      <c r="M49" s="7">
        <f t="shared" si="1"/>
        <v>0</v>
      </c>
      <c r="N49" s="9"/>
    </row>
    <row r="50" spans="1:14">
      <c r="A50" s="21"/>
      <c r="B50" s="9" t="s">
        <v>31</v>
      </c>
      <c r="C50" s="11">
        <v>1</v>
      </c>
      <c r="D50" s="11">
        <v>14</v>
      </c>
      <c r="E50" s="7">
        <v>5017</v>
      </c>
      <c r="F50" s="7"/>
      <c r="G50" s="7"/>
      <c r="H50" s="7"/>
      <c r="I50" s="7">
        <f t="shared" si="2"/>
        <v>2006.8000000000002</v>
      </c>
      <c r="J50" s="7">
        <f>PRODUCT(Лист4!E50,0.3)</f>
        <v>1505.1</v>
      </c>
      <c r="K50" s="7">
        <f t="shared" si="0"/>
        <v>8528.9</v>
      </c>
      <c r="L50" s="7">
        <f>SUM(E50,G50,H50,I50,Лист4!J50)</f>
        <v>8528.9</v>
      </c>
      <c r="M50" s="7">
        <f t="shared" si="1"/>
        <v>59702.299999999996</v>
      </c>
      <c r="N50" s="9"/>
    </row>
    <row r="51" spans="1:14">
      <c r="A51" s="21"/>
      <c r="B51" s="9" t="s">
        <v>41</v>
      </c>
      <c r="C51" s="11">
        <v>1</v>
      </c>
      <c r="D51" s="11">
        <v>13</v>
      </c>
      <c r="E51" s="7">
        <v>4706</v>
      </c>
      <c r="F51" s="7"/>
      <c r="G51" s="7"/>
      <c r="H51" s="7"/>
      <c r="I51" s="7">
        <f t="shared" si="2"/>
        <v>1882.4</v>
      </c>
      <c r="J51" s="7">
        <f>PRODUCT(Лист4!E51,0.3)</f>
        <v>1411.8</v>
      </c>
      <c r="K51" s="7">
        <f t="shared" si="0"/>
        <v>8000.2</v>
      </c>
      <c r="L51" s="7">
        <f>SUM(E51,G51,H51,I51,Лист4!J51)</f>
        <v>8000.2</v>
      </c>
      <c r="M51" s="7">
        <f t="shared" si="1"/>
        <v>56001.4</v>
      </c>
      <c r="N51" s="9"/>
    </row>
    <row r="52" spans="1:14">
      <c r="A52" s="21"/>
      <c r="B52" s="9" t="s">
        <v>42</v>
      </c>
      <c r="C52" s="11">
        <v>1</v>
      </c>
      <c r="D52" s="11">
        <v>12</v>
      </c>
      <c r="E52" s="7">
        <v>4395</v>
      </c>
      <c r="F52" s="7"/>
      <c r="G52" s="7"/>
      <c r="H52" s="7"/>
      <c r="I52" s="7">
        <f t="shared" si="2"/>
        <v>1758</v>
      </c>
      <c r="J52" s="7">
        <f>PRODUCT(Лист4!E52,0.3)</f>
        <v>1318.5</v>
      </c>
      <c r="K52" s="7">
        <f t="shared" si="0"/>
        <v>7471.5</v>
      </c>
      <c r="L52" s="7">
        <f>SUM(E52,G52,H52,I52,Лист4!J52)</f>
        <v>7471.5</v>
      </c>
      <c r="M52" s="7">
        <f t="shared" si="1"/>
        <v>52300.5</v>
      </c>
      <c r="N52" s="9"/>
    </row>
    <row r="53" spans="1:14">
      <c r="A53" s="21"/>
      <c r="B53" s="9"/>
      <c r="C53" s="11"/>
      <c r="D53" s="11"/>
      <c r="E53" s="7"/>
      <c r="F53" s="7"/>
      <c r="G53" s="7"/>
      <c r="H53" s="7"/>
      <c r="I53" s="7"/>
      <c r="J53" s="7"/>
      <c r="K53" s="7">
        <f t="shared" si="0"/>
        <v>0</v>
      </c>
      <c r="L53" s="7">
        <f>SUM(E53,G53,H53,I53,Лист4!J53)</f>
        <v>0</v>
      </c>
      <c r="M53" s="7">
        <f t="shared" si="1"/>
        <v>0</v>
      </c>
      <c r="N53" s="9"/>
    </row>
    <row r="54" spans="1:14">
      <c r="A54" s="21"/>
      <c r="B54" s="9"/>
      <c r="C54" s="11"/>
      <c r="D54" s="11"/>
      <c r="E54" s="7"/>
      <c r="F54" s="7"/>
      <c r="G54" s="7"/>
      <c r="H54" s="7"/>
      <c r="I54" s="7"/>
      <c r="J54" s="7"/>
      <c r="K54" s="7">
        <f t="shared" si="0"/>
        <v>0</v>
      </c>
      <c r="L54" s="7">
        <f>SUM(E54,G54,H54,I54,Лист4!J54)</f>
        <v>0</v>
      </c>
      <c r="M54" s="7">
        <f t="shared" si="1"/>
        <v>0</v>
      </c>
      <c r="N54" s="9"/>
    </row>
    <row r="55" spans="1:14" ht="49.5" customHeight="1">
      <c r="A55" s="21">
        <v>7</v>
      </c>
      <c r="B55" s="20" t="s">
        <v>43</v>
      </c>
      <c r="C55" s="11"/>
      <c r="D55" s="11"/>
      <c r="E55" s="7"/>
      <c r="F55" s="7"/>
      <c r="G55" s="7"/>
      <c r="H55" s="7"/>
      <c r="I55" s="7"/>
      <c r="J55" s="7"/>
      <c r="K55" s="7">
        <f t="shared" si="0"/>
        <v>0</v>
      </c>
      <c r="L55" s="7">
        <f>SUM(E55,G55,H55,I55,Лист4!J55)</f>
        <v>0</v>
      </c>
      <c r="M55" s="7">
        <f t="shared" si="1"/>
        <v>0</v>
      </c>
      <c r="N55" s="9"/>
    </row>
    <row r="56" spans="1:14">
      <c r="A56" s="21"/>
      <c r="B56" s="9"/>
      <c r="C56" s="11"/>
      <c r="D56" s="11"/>
      <c r="E56" s="7"/>
      <c r="F56" s="7"/>
      <c r="G56" s="7"/>
      <c r="H56" s="7"/>
      <c r="I56" s="7"/>
      <c r="J56" s="7"/>
      <c r="K56" s="7">
        <f t="shared" si="0"/>
        <v>0</v>
      </c>
      <c r="L56" s="7">
        <f>SUM(E56,G56,H56,I56,Лист4!J56)</f>
        <v>0</v>
      </c>
      <c r="M56" s="7">
        <f t="shared" si="1"/>
        <v>0</v>
      </c>
      <c r="N56" s="9"/>
    </row>
    <row r="57" spans="1:14">
      <c r="A57" s="21"/>
      <c r="B57" s="9" t="s">
        <v>31</v>
      </c>
      <c r="C57" s="11">
        <v>1</v>
      </c>
      <c r="D57" s="11">
        <v>14</v>
      </c>
      <c r="E57" s="7">
        <v>5017</v>
      </c>
      <c r="F57" s="7"/>
      <c r="G57" s="7"/>
      <c r="H57" s="7"/>
      <c r="I57" s="7">
        <f t="shared" si="2"/>
        <v>2006.8000000000002</v>
      </c>
      <c r="J57" s="7">
        <f>PRODUCT(Лист4!E57,0.3)</f>
        <v>1505.1</v>
      </c>
      <c r="K57" s="7">
        <f t="shared" si="0"/>
        <v>8528.9</v>
      </c>
      <c r="L57" s="7">
        <f>SUM(E57,G57,H57,I57,Лист4!J57)</f>
        <v>8528.9</v>
      </c>
      <c r="M57" s="7">
        <f t="shared" si="1"/>
        <v>59702.299999999996</v>
      </c>
      <c r="N57" s="9"/>
    </row>
    <row r="58" spans="1:14">
      <c r="A58" s="21"/>
      <c r="B58" s="9" t="s">
        <v>44</v>
      </c>
      <c r="C58" s="11">
        <v>1</v>
      </c>
      <c r="D58" s="11">
        <v>11</v>
      </c>
      <c r="E58" s="7">
        <v>4084</v>
      </c>
      <c r="F58" s="7"/>
      <c r="G58" s="7"/>
      <c r="H58" s="7"/>
      <c r="I58" s="7">
        <f t="shared" si="2"/>
        <v>1633.6000000000001</v>
      </c>
      <c r="J58" s="7">
        <f>PRODUCT(Лист4!E58,0.3)</f>
        <v>1225.2</v>
      </c>
      <c r="K58" s="7">
        <f t="shared" si="0"/>
        <v>6942.8</v>
      </c>
      <c r="L58" s="7">
        <f>SUM(E58,G58,H58,I58,Лист4!J58)</f>
        <v>6942.8</v>
      </c>
      <c r="M58" s="7">
        <f t="shared" si="1"/>
        <v>48599.6</v>
      </c>
      <c r="N58" s="9"/>
    </row>
    <row r="59" spans="1:14">
      <c r="A59" s="21"/>
      <c r="B59" s="9" t="s">
        <v>46</v>
      </c>
      <c r="C59" s="11">
        <v>1</v>
      </c>
      <c r="D59" s="11">
        <v>10</v>
      </c>
      <c r="E59" s="7">
        <v>3773</v>
      </c>
      <c r="F59" s="7"/>
      <c r="G59" s="7"/>
      <c r="H59" s="7"/>
      <c r="I59" s="7">
        <f t="shared" si="2"/>
        <v>1509.2</v>
      </c>
      <c r="J59" s="7">
        <f>PRODUCT(Лист4!E59,0.1)</f>
        <v>377.3</v>
      </c>
      <c r="K59" s="7">
        <f t="shared" si="0"/>
        <v>5659.5</v>
      </c>
      <c r="L59" s="7">
        <f>SUM(E59,G59,H59,I59,Лист4!J59)</f>
        <v>5659.5</v>
      </c>
      <c r="M59" s="7">
        <f t="shared" si="1"/>
        <v>39616.5</v>
      </c>
      <c r="N59" s="9"/>
    </row>
    <row r="60" spans="1:14">
      <c r="A60" s="21"/>
      <c r="B60" s="9" t="s">
        <v>36</v>
      </c>
      <c r="C60" s="11">
        <v>1</v>
      </c>
      <c r="D60" s="11">
        <v>9</v>
      </c>
      <c r="E60" s="7">
        <v>3586</v>
      </c>
      <c r="F60" s="7"/>
      <c r="G60" s="7"/>
      <c r="H60" s="7"/>
      <c r="I60" s="7">
        <f t="shared" si="2"/>
        <v>1434.4</v>
      </c>
      <c r="J60" s="7">
        <f>PRODUCT(Лист4!E60,0.2)</f>
        <v>717.2</v>
      </c>
      <c r="K60" s="7">
        <f t="shared" si="0"/>
        <v>5737.5999999999995</v>
      </c>
      <c r="L60" s="7">
        <f>SUM(E60,G60,H60,I60,Лист4!J60)</f>
        <v>5737.5999999999995</v>
      </c>
      <c r="M60" s="7">
        <f t="shared" si="1"/>
        <v>40163.199999999997</v>
      </c>
      <c r="N60" s="9">
        <v>380</v>
      </c>
    </row>
    <row r="61" spans="1:14">
      <c r="A61" s="21"/>
      <c r="B61" s="9"/>
      <c r="C61" s="11"/>
      <c r="D61" s="11"/>
      <c r="E61" s="7"/>
      <c r="F61" s="7"/>
      <c r="G61" s="7"/>
      <c r="H61" s="7"/>
      <c r="I61" s="7"/>
      <c r="J61" s="7"/>
      <c r="K61" s="7">
        <f t="shared" si="0"/>
        <v>0</v>
      </c>
      <c r="L61" s="7">
        <f>SUM(E61,G61,H61,I61,Лист4!J61)</f>
        <v>0</v>
      </c>
      <c r="M61" s="7">
        <f t="shared" si="1"/>
        <v>0</v>
      </c>
      <c r="N61" s="9"/>
    </row>
    <row r="62" spans="1:14" ht="47.25" customHeight="1">
      <c r="A62" s="21">
        <v>8</v>
      </c>
      <c r="B62" s="20" t="s">
        <v>45</v>
      </c>
      <c r="C62" s="11"/>
      <c r="D62" s="11"/>
      <c r="E62" s="7"/>
      <c r="F62" s="7"/>
      <c r="G62" s="7"/>
      <c r="H62" s="7"/>
      <c r="I62" s="7"/>
      <c r="J62" s="7"/>
      <c r="K62" s="7">
        <f t="shared" si="0"/>
        <v>0</v>
      </c>
      <c r="L62" s="7">
        <f>SUM(E62,G62,H62,I62,Лист4!J62)</f>
        <v>0</v>
      </c>
      <c r="M62" s="7">
        <f t="shared" si="1"/>
        <v>0</v>
      </c>
      <c r="N62" s="9"/>
    </row>
    <row r="63" spans="1:14">
      <c r="A63" s="21"/>
      <c r="B63" s="9"/>
      <c r="C63" s="11"/>
      <c r="D63" s="11"/>
      <c r="E63" s="7"/>
      <c r="F63" s="7"/>
      <c r="G63" s="7"/>
      <c r="H63" s="7"/>
      <c r="I63" s="7"/>
      <c r="J63" s="7"/>
      <c r="K63" s="7">
        <f t="shared" si="0"/>
        <v>0</v>
      </c>
      <c r="L63" s="7">
        <f>SUM(E63,G63,H63,I63,Лист4!J63)</f>
        <v>0</v>
      </c>
      <c r="M63" s="7">
        <f t="shared" si="1"/>
        <v>0</v>
      </c>
      <c r="N63" s="9"/>
    </row>
    <row r="64" spans="1:14">
      <c r="A64" s="21"/>
      <c r="B64" s="9" t="s">
        <v>31</v>
      </c>
      <c r="C64" s="11">
        <v>1</v>
      </c>
      <c r="D64" s="11">
        <v>14</v>
      </c>
      <c r="E64" s="7">
        <v>5017</v>
      </c>
      <c r="F64" s="7"/>
      <c r="G64" s="7"/>
      <c r="H64" s="7"/>
      <c r="I64" s="7">
        <f t="shared" si="2"/>
        <v>2006.8000000000002</v>
      </c>
      <c r="J64" s="7">
        <f>PRODUCT(Лист4!E64,0.3)</f>
        <v>1505.1</v>
      </c>
      <c r="K64" s="7">
        <f t="shared" si="0"/>
        <v>8528.9</v>
      </c>
      <c r="L64" s="7">
        <f>SUM(E64,G64,H64,I64,Лист4!J64)</f>
        <v>8528.9</v>
      </c>
      <c r="M64" s="7">
        <f t="shared" si="1"/>
        <v>59702.299999999996</v>
      </c>
      <c r="N64" s="9"/>
    </row>
    <row r="65" spans="1:14">
      <c r="A65" s="21"/>
      <c r="B65" s="9" t="s">
        <v>44</v>
      </c>
      <c r="C65" s="11">
        <v>1</v>
      </c>
      <c r="D65" s="11">
        <v>11</v>
      </c>
      <c r="E65" s="7">
        <v>4084</v>
      </c>
      <c r="F65" s="7"/>
      <c r="G65" s="7"/>
      <c r="H65" s="7"/>
      <c r="I65" s="7">
        <f t="shared" si="2"/>
        <v>1633.6000000000001</v>
      </c>
      <c r="J65" s="7">
        <f>PRODUCT(Лист4!E65,0.2)</f>
        <v>816.80000000000007</v>
      </c>
      <c r="K65" s="7">
        <f t="shared" si="0"/>
        <v>6534.4000000000005</v>
      </c>
      <c r="L65" s="7">
        <f>SUM(E65,G65,H65,I65,Лист4!J65)</f>
        <v>6534.4000000000005</v>
      </c>
      <c r="M65" s="7">
        <f t="shared" si="1"/>
        <v>45740.800000000003</v>
      </c>
      <c r="N65" s="9"/>
    </row>
    <row r="66" spans="1:14">
      <c r="A66" s="21"/>
      <c r="B66" s="9" t="s">
        <v>46</v>
      </c>
      <c r="C66" s="11">
        <v>1</v>
      </c>
      <c r="D66" s="11">
        <v>10</v>
      </c>
      <c r="E66" s="7">
        <v>3773</v>
      </c>
      <c r="F66" s="7"/>
      <c r="G66" s="7"/>
      <c r="H66" s="7"/>
      <c r="I66" s="7">
        <f t="shared" si="2"/>
        <v>1509.2</v>
      </c>
      <c r="J66" s="7">
        <f>PRODUCT(Лист4!E66,0.1)</f>
        <v>377.3</v>
      </c>
      <c r="K66" s="7">
        <f t="shared" si="0"/>
        <v>5659.5</v>
      </c>
      <c r="L66" s="7">
        <f>SUM(E66,G66,H66,I66,Лист4!J66)</f>
        <v>5659.5</v>
      </c>
      <c r="M66" s="7">
        <f t="shared" si="1"/>
        <v>39616.5</v>
      </c>
      <c r="N66" s="9"/>
    </row>
    <row r="67" spans="1:14">
      <c r="A67" s="21"/>
      <c r="B67" s="9" t="s">
        <v>47</v>
      </c>
      <c r="C67" s="11">
        <v>1</v>
      </c>
      <c r="D67" s="11">
        <v>10</v>
      </c>
      <c r="E67" s="7">
        <v>3773</v>
      </c>
      <c r="F67" s="7"/>
      <c r="G67" s="7"/>
      <c r="H67" s="7"/>
      <c r="I67" s="7">
        <f t="shared" si="2"/>
        <v>1509.2</v>
      </c>
      <c r="J67" s="7">
        <f>PRODUCT(Лист4!E67,0.1)</f>
        <v>377.3</v>
      </c>
      <c r="K67" s="7">
        <f t="shared" si="0"/>
        <v>5659.5</v>
      </c>
      <c r="L67" s="7">
        <f>SUM(E67,G67,H67,I67,Лист4!J67)</f>
        <v>5659.5</v>
      </c>
      <c r="M67" s="7">
        <f t="shared" si="1"/>
        <v>39616.5</v>
      </c>
      <c r="N67" s="9"/>
    </row>
    <row r="68" spans="1:14">
      <c r="A68" s="21"/>
      <c r="B68" s="9"/>
      <c r="C68" s="11"/>
      <c r="D68" s="11"/>
      <c r="E68" s="7"/>
      <c r="F68" s="7"/>
      <c r="G68" s="7"/>
      <c r="H68" s="7"/>
      <c r="I68" s="7"/>
      <c r="J68" s="7"/>
      <c r="K68" s="7">
        <f t="shared" si="0"/>
        <v>0</v>
      </c>
      <c r="L68" s="7">
        <f>SUM(E68,G68,H68,I68,Лист4!J68)</f>
        <v>0</v>
      </c>
      <c r="M68" s="7">
        <f t="shared" si="1"/>
        <v>0</v>
      </c>
      <c r="N68" s="9"/>
    </row>
    <row r="69" spans="1:14">
      <c r="A69" s="21">
        <v>9</v>
      </c>
      <c r="B69" s="22" t="s">
        <v>48</v>
      </c>
      <c r="C69" s="11"/>
      <c r="D69" s="11"/>
      <c r="E69" s="7"/>
      <c r="F69" s="7"/>
      <c r="G69" s="7"/>
      <c r="H69" s="7"/>
      <c r="I69" s="7"/>
      <c r="J69" s="7"/>
      <c r="K69" s="7">
        <f t="shared" si="0"/>
        <v>0</v>
      </c>
      <c r="L69" s="7">
        <f>SUM(E69,G69,H69,I69,Лист4!J69)</f>
        <v>0</v>
      </c>
      <c r="M69" s="7">
        <f t="shared" si="1"/>
        <v>0</v>
      </c>
      <c r="N69" s="9"/>
    </row>
    <row r="70" spans="1:14">
      <c r="A70" s="21"/>
      <c r="B70" s="9"/>
      <c r="C70" s="11"/>
      <c r="D70" s="11"/>
      <c r="E70" s="7"/>
      <c r="F70" s="7"/>
      <c r="G70" s="7"/>
      <c r="H70" s="7"/>
      <c r="I70" s="7"/>
      <c r="J70" s="7"/>
      <c r="K70" s="7">
        <f t="shared" si="0"/>
        <v>0</v>
      </c>
      <c r="L70" s="7">
        <f>SUM(E70,G70,H70,I70,Лист4!J70)</f>
        <v>0</v>
      </c>
      <c r="M70" s="7">
        <f t="shared" si="1"/>
        <v>0</v>
      </c>
      <c r="N70" s="9"/>
    </row>
    <row r="71" spans="1:14">
      <c r="A71" s="21"/>
      <c r="B71" s="9" t="s">
        <v>31</v>
      </c>
      <c r="C71" s="11">
        <v>1</v>
      </c>
      <c r="D71" s="11">
        <v>14</v>
      </c>
      <c r="E71" s="7">
        <v>5017</v>
      </c>
      <c r="F71" s="7"/>
      <c r="G71" s="7"/>
      <c r="H71" s="7"/>
      <c r="I71" s="7">
        <f t="shared" si="2"/>
        <v>2006.8000000000002</v>
      </c>
      <c r="J71" s="7">
        <f>PRODUCT(Лист4!E71,0.2)</f>
        <v>1003.4000000000001</v>
      </c>
      <c r="K71" s="7">
        <f t="shared" si="0"/>
        <v>8027.2000000000007</v>
      </c>
      <c r="L71" s="7">
        <f>SUM(E71,G71,H71,I71,Лист4!J71)</f>
        <v>8027.2000000000007</v>
      </c>
      <c r="M71" s="7">
        <f t="shared" si="1"/>
        <v>56190.400000000009</v>
      </c>
      <c r="N71" s="9"/>
    </row>
    <row r="72" spans="1:14">
      <c r="A72" s="21"/>
      <c r="B72" s="9" t="s">
        <v>89</v>
      </c>
      <c r="C72" s="11">
        <v>1</v>
      </c>
      <c r="D72" s="11">
        <v>11</v>
      </c>
      <c r="E72" s="7">
        <v>4084</v>
      </c>
      <c r="F72" s="7"/>
      <c r="G72" s="7"/>
      <c r="H72" s="7"/>
      <c r="I72" s="7">
        <f t="shared" si="2"/>
        <v>1633.6000000000001</v>
      </c>
      <c r="J72" s="7">
        <f>PRODUCT(Лист4!E72,0.1)</f>
        <v>408.40000000000003</v>
      </c>
      <c r="K72" s="7">
        <f t="shared" si="0"/>
        <v>6126</v>
      </c>
      <c r="L72" s="7">
        <f>SUM(E72,G72,H72,I72,Лист4!J72)</f>
        <v>6126</v>
      </c>
      <c r="M72" s="7">
        <f t="shared" si="1"/>
        <v>42882</v>
      </c>
    </row>
    <row r="73" spans="1:14">
      <c r="A73" s="21"/>
      <c r="B73" s="9" t="s">
        <v>44</v>
      </c>
      <c r="C73" s="11">
        <v>1</v>
      </c>
      <c r="D73" s="11">
        <v>11</v>
      </c>
      <c r="E73" s="7">
        <v>4084</v>
      </c>
      <c r="F73" s="7"/>
      <c r="G73" s="7"/>
      <c r="H73" s="7"/>
      <c r="I73" s="7">
        <f t="shared" si="2"/>
        <v>1633.6000000000001</v>
      </c>
      <c r="J73" s="7">
        <f>PRODUCT(Лист4!E73,0.2)</f>
        <v>816.80000000000007</v>
      </c>
      <c r="K73" s="7">
        <f t="shared" si="0"/>
        <v>6534.4000000000005</v>
      </c>
      <c r="L73" s="7">
        <f>SUM(E73,G73,H73,I73,Лист4!J73)</f>
        <v>6534.4000000000005</v>
      </c>
      <c r="M73" s="7">
        <f t="shared" si="1"/>
        <v>45740.800000000003</v>
      </c>
      <c r="N73" s="9">
        <v>176.6</v>
      </c>
    </row>
    <row r="74" spans="1:14">
      <c r="A74" s="21"/>
      <c r="B74" s="9"/>
      <c r="C74" s="11"/>
      <c r="D74" s="11"/>
      <c r="E74" s="7"/>
      <c r="F74" s="7"/>
      <c r="G74" s="7"/>
      <c r="H74" s="7"/>
      <c r="I74" s="7"/>
      <c r="J74" s="7"/>
      <c r="K74" s="7">
        <f t="shared" si="0"/>
        <v>0</v>
      </c>
      <c r="L74" s="7">
        <f>SUM(E74,G74,H74,I74,Лист4!J74)</f>
        <v>0</v>
      </c>
      <c r="M74" s="7">
        <f t="shared" si="1"/>
        <v>0</v>
      </c>
      <c r="N74" s="9"/>
    </row>
    <row r="75" spans="1:14" ht="49.5" customHeight="1">
      <c r="A75" s="21">
        <v>10</v>
      </c>
      <c r="B75" s="20" t="s">
        <v>49</v>
      </c>
      <c r="C75" s="11"/>
      <c r="D75" s="11"/>
      <c r="E75" s="7"/>
      <c r="F75" s="7"/>
      <c r="G75" s="7"/>
      <c r="H75" s="7"/>
      <c r="I75" s="7"/>
      <c r="J75" s="7"/>
      <c r="K75" s="7">
        <f t="shared" si="0"/>
        <v>0</v>
      </c>
      <c r="L75" s="7">
        <f>SUM(E75,G75,H75,I75,Лист4!J75)</f>
        <v>0</v>
      </c>
      <c r="M75" s="7">
        <f t="shared" si="1"/>
        <v>0</v>
      </c>
      <c r="N75" s="9"/>
    </row>
    <row r="76" spans="1:14">
      <c r="A76" s="21"/>
      <c r="B76" s="9"/>
      <c r="C76" s="11"/>
      <c r="D76" s="11"/>
      <c r="E76" s="7"/>
      <c r="F76" s="7"/>
      <c r="G76" s="7"/>
      <c r="H76" s="7"/>
      <c r="I76" s="7"/>
      <c r="J76" s="7"/>
      <c r="K76" s="7">
        <f t="shared" si="0"/>
        <v>0</v>
      </c>
      <c r="L76" s="7">
        <f>SUM(E76,G76,H76,I76,Лист4!J76)</f>
        <v>0</v>
      </c>
      <c r="M76" s="7">
        <f t="shared" si="1"/>
        <v>0</v>
      </c>
      <c r="N76" s="9"/>
    </row>
    <row r="77" spans="1:14">
      <c r="A77" s="21"/>
      <c r="B77" s="9" t="s">
        <v>31</v>
      </c>
      <c r="C77" s="11">
        <v>1</v>
      </c>
      <c r="D77" s="11">
        <v>14</v>
      </c>
      <c r="E77" s="7">
        <v>5017</v>
      </c>
      <c r="F77" s="7"/>
      <c r="G77" s="7"/>
      <c r="H77" s="7"/>
      <c r="I77" s="7">
        <f t="shared" si="2"/>
        <v>2006.8000000000002</v>
      </c>
      <c r="J77" s="7">
        <f>PRODUCT(Лист4!E77,0.2)</f>
        <v>1003.4000000000001</v>
      </c>
      <c r="K77" s="7">
        <f t="shared" si="0"/>
        <v>8027.2000000000007</v>
      </c>
      <c r="L77" s="7">
        <f>SUM(E77,G77,H77,I77,Лист4!J77)</f>
        <v>8027.2000000000007</v>
      </c>
      <c r="M77" s="7">
        <f t="shared" si="1"/>
        <v>56190.400000000009</v>
      </c>
      <c r="N77" s="9"/>
    </row>
    <row r="78" spans="1:14">
      <c r="A78" s="21"/>
      <c r="B78" s="9" t="s">
        <v>44</v>
      </c>
      <c r="C78" s="11">
        <v>1</v>
      </c>
      <c r="D78" s="11">
        <v>11</v>
      </c>
      <c r="E78" s="7">
        <v>4084</v>
      </c>
      <c r="F78" s="7"/>
      <c r="G78" s="7"/>
      <c r="H78" s="7"/>
      <c r="I78" s="7">
        <f t="shared" si="2"/>
        <v>1633.6000000000001</v>
      </c>
      <c r="J78" s="7">
        <f>PRODUCT(Лист4!E78,0.2)</f>
        <v>816.80000000000007</v>
      </c>
      <c r="K78" s="7">
        <f t="shared" ref="K78:K84" si="3">SUM(E78:J78)</f>
        <v>6534.4000000000005</v>
      </c>
      <c r="L78" s="7">
        <f>SUM(E78,G78,H78,I78,Лист4!J78)</f>
        <v>6534.4000000000005</v>
      </c>
      <c r="M78" s="7">
        <f t="shared" ref="M78:M84" si="4">PRODUCT(K78,7)</f>
        <v>45740.800000000003</v>
      </c>
      <c r="N78" s="9"/>
    </row>
    <row r="79" spans="1:14">
      <c r="A79" s="21"/>
      <c r="B79" s="9" t="s">
        <v>44</v>
      </c>
      <c r="C79" s="11">
        <v>1</v>
      </c>
      <c r="D79" s="11">
        <v>11</v>
      </c>
      <c r="E79" s="7">
        <v>4084</v>
      </c>
      <c r="F79" s="7"/>
      <c r="G79" s="7"/>
      <c r="H79" s="7"/>
      <c r="I79" s="7">
        <f t="shared" ref="I79:I83" si="5">PRODUCT(E79,0.4)</f>
        <v>1633.6000000000001</v>
      </c>
      <c r="J79" s="7">
        <f>PRODUCT(Лист4!E79,0.1)</f>
        <v>408.40000000000003</v>
      </c>
      <c r="K79" s="7">
        <f t="shared" si="3"/>
        <v>6126</v>
      </c>
      <c r="L79" s="7">
        <f>SUM(E79,G79,H79,I79,Лист4!J79)</f>
        <v>6126</v>
      </c>
      <c r="M79" s="7">
        <f t="shared" si="4"/>
        <v>42882</v>
      </c>
      <c r="N79" s="9">
        <v>168.6</v>
      </c>
    </row>
    <row r="80" spans="1:14">
      <c r="A80" s="21"/>
      <c r="B80" s="9"/>
      <c r="C80" s="11"/>
      <c r="D80" s="11"/>
      <c r="E80" s="7"/>
      <c r="F80" s="7"/>
      <c r="G80" s="7"/>
      <c r="H80" s="7"/>
      <c r="I80" s="7"/>
      <c r="J80" s="7"/>
      <c r="K80" s="7">
        <f t="shared" si="3"/>
        <v>0</v>
      </c>
      <c r="L80" s="7">
        <f>SUM(E80,G80,H80,I80,Лист4!J80)</f>
        <v>0</v>
      </c>
      <c r="M80" s="7">
        <f t="shared" si="4"/>
        <v>0</v>
      </c>
      <c r="N80" s="9"/>
    </row>
    <row r="81" spans="1:14" ht="42.75" customHeight="1">
      <c r="A81" s="21">
        <v>11</v>
      </c>
      <c r="B81" s="20" t="s">
        <v>50</v>
      </c>
      <c r="C81" s="11"/>
      <c r="D81" s="11"/>
      <c r="E81" s="7"/>
      <c r="F81" s="7"/>
      <c r="G81" s="7"/>
      <c r="H81" s="7"/>
      <c r="I81" s="7"/>
      <c r="J81" s="7"/>
      <c r="K81" s="7">
        <f t="shared" si="3"/>
        <v>0</v>
      </c>
      <c r="L81" s="7">
        <f>SUM(E81,G81,H81,I81,Лист4!J81)</f>
        <v>0</v>
      </c>
      <c r="M81" s="7">
        <f t="shared" si="4"/>
        <v>0</v>
      </c>
      <c r="N81" s="9"/>
    </row>
    <row r="82" spans="1:14">
      <c r="A82" s="9"/>
      <c r="B82" s="9"/>
      <c r="C82" s="11"/>
      <c r="D82" s="11"/>
      <c r="E82" s="7"/>
      <c r="F82" s="7"/>
      <c r="G82" s="7"/>
      <c r="H82" s="7"/>
      <c r="I82" s="7"/>
      <c r="J82" s="7"/>
      <c r="K82" s="7">
        <f t="shared" si="3"/>
        <v>0</v>
      </c>
      <c r="L82" s="7">
        <f>SUM(E82,G82,H82,I82,Лист4!J82)</f>
        <v>0</v>
      </c>
      <c r="M82" s="7">
        <f t="shared" si="4"/>
        <v>0</v>
      </c>
      <c r="N82" s="9"/>
    </row>
    <row r="83" spans="1:14">
      <c r="A83" s="9"/>
      <c r="B83" s="9" t="s">
        <v>51</v>
      </c>
      <c r="C83" s="11">
        <v>1</v>
      </c>
      <c r="D83" s="11">
        <v>13</v>
      </c>
      <c r="E83" s="7">
        <v>4706</v>
      </c>
      <c r="F83" s="7"/>
      <c r="G83" s="7"/>
      <c r="H83" s="7"/>
      <c r="I83" s="7">
        <f t="shared" si="5"/>
        <v>1882.4</v>
      </c>
      <c r="J83" s="7">
        <f>PRODUCT(Лист4!E83,0.3)</f>
        <v>1411.8</v>
      </c>
      <c r="K83" s="7">
        <f t="shared" si="3"/>
        <v>8000.2</v>
      </c>
      <c r="L83" s="7">
        <f>SUM(E83,G83,H83,I83,Лист4!J83)</f>
        <v>8000.2</v>
      </c>
      <c r="M83" s="7">
        <f t="shared" si="4"/>
        <v>56001.4</v>
      </c>
      <c r="N83" s="9"/>
    </row>
    <row r="84" spans="1:14">
      <c r="A84" s="9"/>
      <c r="B84" s="9" t="s">
        <v>52</v>
      </c>
      <c r="C84" s="11">
        <v>1</v>
      </c>
      <c r="D84" s="11">
        <v>6</v>
      </c>
      <c r="E84" s="7">
        <v>3006</v>
      </c>
      <c r="F84" s="7">
        <v>1419</v>
      </c>
      <c r="G84" s="7"/>
      <c r="H84" s="7"/>
      <c r="I84" s="7"/>
      <c r="K84" s="7">
        <f t="shared" si="3"/>
        <v>4425</v>
      </c>
      <c r="L84" s="7" t="e">
        <f>SUM(E84,G84,H84,I84,#REF!)</f>
        <v>#REF!</v>
      </c>
      <c r="M84" s="7">
        <f t="shared" si="4"/>
        <v>30975</v>
      </c>
      <c r="N84" s="9"/>
    </row>
    <row r="85" spans="1:14">
      <c r="A85" s="9"/>
      <c r="B85" s="9"/>
      <c r="C85" s="11"/>
      <c r="D85" s="11"/>
      <c r="E85" s="7"/>
      <c r="F85" s="7"/>
      <c r="G85" s="7"/>
      <c r="H85" s="7"/>
      <c r="I85" s="7"/>
      <c r="K85" s="7"/>
      <c r="L85" s="7"/>
      <c r="M85" s="7"/>
      <c r="N85" s="9"/>
    </row>
    <row r="86" spans="1:14">
      <c r="A86" s="9"/>
      <c r="B86" s="22" t="s">
        <v>53</v>
      </c>
      <c r="C86" s="21">
        <v>39</v>
      </c>
      <c r="D86" s="21"/>
      <c r="E86" s="13">
        <v>162338</v>
      </c>
      <c r="F86" s="13">
        <f>SUM(F21:F84)</f>
        <v>12990</v>
      </c>
      <c r="G86" s="13">
        <f>SUM(G13:G84)</f>
        <v>2892</v>
      </c>
      <c r="H86" s="13">
        <v>452</v>
      </c>
      <c r="I86" s="13">
        <f>SUM(I13:I84)</f>
        <v>53336.799999999996</v>
      </c>
      <c r="J86" s="13">
        <f>SUM(J13:J84)</f>
        <v>30837.500000000004</v>
      </c>
      <c r="K86" s="13">
        <f>SUM(K13:K84)</f>
        <v>262535.30000000005</v>
      </c>
      <c r="L86" s="13">
        <v>3136045.2</v>
      </c>
      <c r="M86" s="13">
        <v>1347762.88</v>
      </c>
      <c r="N86" s="9">
        <f>SUM(N13:N84)</f>
        <v>3247.8599999999997</v>
      </c>
    </row>
    <row r="87" spans="1:14">
      <c r="A87" s="9"/>
      <c r="B87" s="9"/>
      <c r="C87" s="11"/>
      <c r="D87" s="11"/>
      <c r="E87" s="13">
        <f>SUM(E13:E84)</f>
        <v>159860</v>
      </c>
      <c r="F87" s="13"/>
      <c r="G87" s="9"/>
      <c r="H87" s="9"/>
      <c r="I87" s="9"/>
      <c r="J87" s="9"/>
      <c r="K87" s="9"/>
      <c r="L87" s="7"/>
      <c r="M87" s="9"/>
      <c r="N87" s="9"/>
    </row>
    <row r="88" spans="1:14">
      <c r="A88" s="9"/>
      <c r="B88" s="115" t="s">
        <v>54</v>
      </c>
      <c r="C88" s="115"/>
      <c r="D88" s="121" t="s">
        <v>55</v>
      </c>
      <c r="E88" s="136"/>
      <c r="F88" s="136"/>
      <c r="G88" s="136"/>
      <c r="H88" s="136"/>
      <c r="I88" s="136"/>
      <c r="J88" s="122"/>
      <c r="K88" s="9"/>
      <c r="L88" s="9"/>
      <c r="M88" s="9"/>
      <c r="N88" s="9"/>
    </row>
    <row r="89" spans="1:14">
      <c r="A89" s="9"/>
      <c r="B89" s="115"/>
      <c r="C89" s="115"/>
      <c r="D89" s="123"/>
      <c r="E89" s="137"/>
      <c r="F89" s="137"/>
      <c r="G89" s="137"/>
      <c r="H89" s="137"/>
      <c r="I89" s="137"/>
      <c r="J89" s="124"/>
      <c r="K89" s="9"/>
      <c r="L89" s="9"/>
      <c r="M89" s="9"/>
      <c r="N89" s="9"/>
    </row>
    <row r="90" spans="1:14">
      <c r="A90" s="121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22"/>
      <c r="N90" s="9"/>
    </row>
    <row r="91" spans="1:14">
      <c r="A91" s="123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24"/>
      <c r="N91" s="9"/>
    </row>
    <row r="92" spans="1:14">
      <c r="A92" s="9"/>
      <c r="B92" s="22" t="s">
        <v>56</v>
      </c>
      <c r="C92" s="111" t="s">
        <v>71</v>
      </c>
      <c r="D92" s="112"/>
      <c r="E92" s="112"/>
      <c r="F92" s="112"/>
      <c r="G92" s="112"/>
      <c r="H92" s="112"/>
      <c r="I92" s="112"/>
      <c r="J92" s="113"/>
      <c r="K92" s="9"/>
      <c r="L92" s="9"/>
      <c r="M92" s="9"/>
      <c r="N92" s="9"/>
    </row>
    <row r="93" spans="1:1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6" spans="1:14">
      <c r="D96" s="67" t="s">
        <v>85</v>
      </c>
      <c r="E96" s="67">
        <v>3156444</v>
      </c>
    </row>
    <row r="97" spans="4:5">
      <c r="D97" t="s">
        <v>83</v>
      </c>
      <c r="E97" s="67">
        <v>162338</v>
      </c>
    </row>
    <row r="98" spans="4:5">
      <c r="D98" s="67" t="s">
        <v>84</v>
      </c>
      <c r="E98" s="67">
        <v>32964</v>
      </c>
    </row>
    <row r="100" spans="4:5">
      <c r="D100" s="67" t="s">
        <v>86</v>
      </c>
      <c r="E100" s="67">
        <f>SUM(E96:E98)</f>
        <v>3351746</v>
      </c>
    </row>
  </sheetData>
  <mergeCells count="21">
    <mergeCell ref="D4:I4"/>
    <mergeCell ref="C1:H1"/>
    <mergeCell ref="B2:C2"/>
    <mergeCell ref="D2:E2"/>
    <mergeCell ref="G2:M2"/>
    <mergeCell ref="B3:I3"/>
    <mergeCell ref="B88:C89"/>
    <mergeCell ref="D88:J89"/>
    <mergeCell ref="A90:M91"/>
    <mergeCell ref="C92:J92"/>
    <mergeCell ref="B5:J5"/>
    <mergeCell ref="D6:H6"/>
    <mergeCell ref="A7:M7"/>
    <mergeCell ref="A8:A9"/>
    <mergeCell ref="B8:B9"/>
    <mergeCell ref="C8:C9"/>
    <mergeCell ref="D8:D9"/>
    <mergeCell ref="E8:E9"/>
    <mergeCell ref="G8:J8"/>
    <mergeCell ref="K9:K10"/>
    <mergeCell ref="M8:M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2"/>
  <sheetViews>
    <sheetView workbookViewId="0">
      <selection activeCell="H86" sqref="H86"/>
    </sheetView>
  </sheetViews>
  <sheetFormatPr defaultRowHeight="14.5"/>
  <cols>
    <col min="1" max="1" width="3.6328125" customWidth="1"/>
    <col min="2" max="2" width="23.453125" customWidth="1"/>
    <col min="3" max="3" width="4.54296875" customWidth="1"/>
    <col min="4" max="4" width="5.6328125" customWidth="1"/>
    <col min="5" max="5" width="11.36328125" customWidth="1"/>
    <col min="6" max="6" width="11.08984375" customWidth="1"/>
    <col min="7" max="7" width="12" customWidth="1"/>
    <col min="10" max="10" width="10.54296875" customWidth="1"/>
    <col min="11" max="11" width="10.90625" customWidth="1"/>
  </cols>
  <sheetData>
    <row r="1" spans="1:11">
      <c r="A1" s="14"/>
      <c r="B1" s="15"/>
      <c r="C1" s="86"/>
      <c r="D1" s="86"/>
      <c r="E1" s="86"/>
      <c r="F1" s="86"/>
      <c r="G1" s="86"/>
      <c r="H1" s="15" t="s">
        <v>0</v>
      </c>
      <c r="I1" s="16"/>
      <c r="J1" s="14"/>
      <c r="K1" s="14"/>
    </row>
    <row r="2" spans="1:11">
      <c r="A2" s="14"/>
      <c r="B2" s="109" t="s">
        <v>65</v>
      </c>
      <c r="C2" s="109"/>
      <c r="D2" s="86"/>
      <c r="E2" s="86"/>
      <c r="F2" s="109" t="s">
        <v>62</v>
      </c>
      <c r="G2" s="109"/>
      <c r="H2" s="109"/>
      <c r="I2" s="109"/>
      <c r="J2" s="109"/>
      <c r="K2" s="109"/>
    </row>
    <row r="3" spans="1:11">
      <c r="A3" s="14"/>
      <c r="B3" s="107" t="s">
        <v>66</v>
      </c>
      <c r="C3" s="107"/>
      <c r="D3" s="107"/>
      <c r="E3" s="107"/>
      <c r="F3" s="107"/>
      <c r="G3" s="107"/>
      <c r="H3" s="107"/>
      <c r="I3" s="14"/>
      <c r="J3" s="14"/>
      <c r="K3" s="14"/>
    </row>
    <row r="4" spans="1:11">
      <c r="A4" s="14"/>
      <c r="B4" s="14" t="s">
        <v>59</v>
      </c>
      <c r="C4" s="14"/>
      <c r="D4" s="86"/>
      <c r="E4" s="86"/>
      <c r="F4" s="86"/>
      <c r="G4" s="86"/>
      <c r="H4" s="86"/>
      <c r="I4" s="14"/>
      <c r="J4" s="14"/>
      <c r="K4" s="14"/>
    </row>
    <row r="5" spans="1:11">
      <c r="A5" s="14"/>
      <c r="B5" s="127" t="s">
        <v>61</v>
      </c>
      <c r="C5" s="127"/>
      <c r="D5" s="127"/>
      <c r="E5" s="127"/>
      <c r="F5" s="127"/>
      <c r="G5" s="127"/>
      <c r="H5" s="127"/>
      <c r="I5" s="127"/>
      <c r="J5" s="14"/>
      <c r="K5" s="14" t="s">
        <v>1</v>
      </c>
    </row>
    <row r="6" spans="1:11">
      <c r="A6" s="14"/>
      <c r="B6" s="14"/>
      <c r="C6" s="14"/>
      <c r="D6" s="128" t="s">
        <v>63</v>
      </c>
      <c r="E6" s="128"/>
      <c r="F6" s="128"/>
      <c r="G6" s="128"/>
      <c r="H6" s="14"/>
      <c r="I6" s="14"/>
      <c r="J6" s="14"/>
      <c r="K6" s="14"/>
    </row>
    <row r="7" spans="1:11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>
      <c r="A8" s="99" t="s">
        <v>3</v>
      </c>
      <c r="B8" s="99" t="s">
        <v>4</v>
      </c>
      <c r="C8" s="141" t="s">
        <v>5</v>
      </c>
      <c r="D8" s="140" t="s">
        <v>6</v>
      </c>
      <c r="E8" s="139" t="s">
        <v>7</v>
      </c>
      <c r="F8" s="90" t="s">
        <v>8</v>
      </c>
      <c r="G8" s="90"/>
      <c r="H8" s="90"/>
      <c r="I8" s="91"/>
      <c r="J8" s="99" t="s">
        <v>10</v>
      </c>
      <c r="K8" s="99" t="s">
        <v>11</v>
      </c>
    </row>
    <row r="9" spans="1:11" ht="85">
      <c r="A9" s="99"/>
      <c r="B9" s="138"/>
      <c r="C9" s="141"/>
      <c r="D9" s="140"/>
      <c r="E9" s="139"/>
      <c r="F9" s="12" t="s">
        <v>12</v>
      </c>
      <c r="G9" s="29" t="s">
        <v>13</v>
      </c>
      <c r="H9" s="29" t="s">
        <v>14</v>
      </c>
      <c r="I9" s="28" t="s">
        <v>9</v>
      </c>
      <c r="J9" s="99"/>
      <c r="K9" s="99"/>
    </row>
    <row r="10" spans="1:11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</row>
    <row r="11" spans="1:11">
      <c r="A11" s="26">
        <v>1</v>
      </c>
      <c r="B11" s="26" t="s">
        <v>15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26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A13" s="26"/>
      <c r="B13" s="9" t="s">
        <v>16</v>
      </c>
      <c r="C13" s="11">
        <v>1</v>
      </c>
      <c r="D13" s="11">
        <v>16</v>
      </c>
      <c r="E13" s="7">
        <v>3725</v>
      </c>
      <c r="F13" s="7">
        <v>1792.5</v>
      </c>
      <c r="G13" s="7"/>
      <c r="H13" s="7">
        <f>PRODUCT(E13,0.4)</f>
        <v>1490</v>
      </c>
      <c r="I13" s="7">
        <f>PRODUCT(E13,0.3)</f>
        <v>1117.5</v>
      </c>
      <c r="J13" s="7">
        <f>SUM(E13,F13,G13,H13,I13)</f>
        <v>8125</v>
      </c>
      <c r="K13" s="7">
        <v>68377.279999999999</v>
      </c>
    </row>
    <row r="14" spans="1:11">
      <c r="A14" s="26"/>
      <c r="B14" s="9" t="s">
        <v>17</v>
      </c>
      <c r="C14" s="11"/>
      <c r="D14" s="11"/>
      <c r="E14" s="7"/>
      <c r="F14" s="7"/>
      <c r="G14" s="7"/>
      <c r="H14" s="7"/>
      <c r="I14" s="7"/>
      <c r="J14" s="7">
        <f t="shared" ref="J14:J77" si="0">SUM(E14,F14,G14,H14,I14)</f>
        <v>0</v>
      </c>
      <c r="K14" s="7"/>
    </row>
    <row r="15" spans="1:11" ht="30.75" customHeight="1">
      <c r="A15" s="26"/>
      <c r="B15" s="10" t="s">
        <v>18</v>
      </c>
      <c r="C15" s="11">
        <v>1</v>
      </c>
      <c r="D15" s="11" t="s">
        <v>19</v>
      </c>
      <c r="E15" s="7">
        <v>3539</v>
      </c>
      <c r="F15" s="7"/>
      <c r="G15" s="7"/>
      <c r="H15" s="7">
        <f t="shared" ref="H15:H78" si="1">PRODUCT(E15,0.4)</f>
        <v>1415.6000000000001</v>
      </c>
      <c r="I15" s="7">
        <f t="shared" ref="I15:I64" si="2">PRODUCT(E15,0.3)</f>
        <v>1061.7</v>
      </c>
      <c r="J15" s="7">
        <f t="shared" si="0"/>
        <v>6016.3</v>
      </c>
      <c r="K15" s="7">
        <v>50561.120000000003</v>
      </c>
    </row>
    <row r="16" spans="1:11">
      <c r="A16" s="26"/>
      <c r="B16" s="9"/>
      <c r="C16" s="11"/>
      <c r="D16" s="11"/>
      <c r="E16" s="7"/>
      <c r="F16" s="7"/>
      <c r="G16" s="7"/>
      <c r="H16" s="7"/>
      <c r="I16" s="7"/>
      <c r="J16" s="7">
        <f t="shared" si="0"/>
        <v>0</v>
      </c>
      <c r="K16" s="7"/>
    </row>
    <row r="17" spans="1:11" ht="37.5" customHeight="1">
      <c r="A17" s="26"/>
      <c r="B17" s="10" t="s">
        <v>20</v>
      </c>
      <c r="C17" s="11">
        <v>1</v>
      </c>
      <c r="D17" s="11" t="s">
        <v>19</v>
      </c>
      <c r="E17" s="7">
        <v>3539</v>
      </c>
      <c r="F17" s="7"/>
      <c r="G17" s="7"/>
      <c r="H17" s="7"/>
      <c r="I17" s="7"/>
      <c r="J17" s="7">
        <f t="shared" si="0"/>
        <v>3539</v>
      </c>
      <c r="K17" s="7">
        <v>28792</v>
      </c>
    </row>
    <row r="18" spans="1:11">
      <c r="A18" s="26"/>
      <c r="B18" s="9"/>
      <c r="C18" s="11"/>
      <c r="D18" s="11"/>
      <c r="E18" s="7"/>
      <c r="F18" s="7"/>
      <c r="G18" s="7"/>
      <c r="H18" s="7"/>
      <c r="I18" s="7"/>
      <c r="J18" s="7">
        <f t="shared" si="0"/>
        <v>0</v>
      </c>
      <c r="K18" s="7"/>
    </row>
    <row r="19" spans="1:11">
      <c r="A19" s="26"/>
      <c r="B19" s="9" t="s">
        <v>21</v>
      </c>
      <c r="C19" s="11">
        <v>1</v>
      </c>
      <c r="D19" s="11" t="s">
        <v>22</v>
      </c>
      <c r="E19" s="7">
        <v>3353</v>
      </c>
      <c r="F19" s="7"/>
      <c r="G19" s="7"/>
      <c r="H19" s="7"/>
      <c r="I19" s="7"/>
      <c r="J19" s="7">
        <f t="shared" si="0"/>
        <v>3353</v>
      </c>
      <c r="K19" s="7">
        <v>27276</v>
      </c>
    </row>
    <row r="20" spans="1:11">
      <c r="A20" s="26"/>
      <c r="B20" s="9"/>
      <c r="C20" s="11"/>
      <c r="D20" s="11"/>
      <c r="E20" s="7"/>
      <c r="F20" s="7"/>
      <c r="G20" s="7"/>
      <c r="H20" s="7"/>
      <c r="I20" s="7"/>
      <c r="J20" s="7">
        <f t="shared" si="0"/>
        <v>0</v>
      </c>
      <c r="K20" s="7"/>
    </row>
    <row r="21" spans="1:11">
      <c r="A21" s="26"/>
      <c r="B21" s="9" t="s">
        <v>23</v>
      </c>
      <c r="C21" s="11">
        <v>1</v>
      </c>
      <c r="D21" s="11">
        <v>9</v>
      </c>
      <c r="E21" s="7">
        <v>2310</v>
      </c>
      <c r="F21" s="7"/>
      <c r="G21" s="7"/>
      <c r="H21" s="7"/>
      <c r="I21" s="7"/>
      <c r="J21" s="7">
        <f t="shared" si="0"/>
        <v>2310</v>
      </c>
      <c r="K21" s="7">
        <v>18796</v>
      </c>
    </row>
    <row r="22" spans="1:11">
      <c r="A22" s="26"/>
      <c r="B22" s="9"/>
      <c r="C22" s="11"/>
      <c r="D22" s="11"/>
      <c r="E22" s="7"/>
      <c r="F22" s="7"/>
      <c r="G22" s="7"/>
      <c r="H22" s="7"/>
      <c r="I22" s="7"/>
      <c r="J22" s="7">
        <f t="shared" si="0"/>
        <v>0</v>
      </c>
      <c r="K22" s="7"/>
    </row>
    <row r="23" spans="1:11" ht="62.25" customHeight="1">
      <c r="A23" s="26">
        <v>2</v>
      </c>
      <c r="B23" s="25" t="s">
        <v>24</v>
      </c>
      <c r="C23" s="11"/>
      <c r="D23" s="11"/>
      <c r="E23" s="7"/>
      <c r="F23" s="7"/>
      <c r="G23" s="7"/>
      <c r="H23" s="7"/>
      <c r="I23" s="7"/>
      <c r="J23" s="7">
        <f t="shared" si="0"/>
        <v>0</v>
      </c>
      <c r="K23" s="7"/>
    </row>
    <row r="24" spans="1:11">
      <c r="A24" s="26"/>
      <c r="B24" s="9"/>
      <c r="C24" s="11"/>
      <c r="D24" s="11"/>
      <c r="E24" s="7"/>
      <c r="F24" s="7"/>
      <c r="G24" s="7"/>
      <c r="H24" s="7"/>
      <c r="I24" s="7"/>
      <c r="J24" s="7">
        <f t="shared" si="0"/>
        <v>0</v>
      </c>
      <c r="K24" s="7"/>
    </row>
    <row r="25" spans="1:11">
      <c r="A25" s="26"/>
      <c r="B25" s="9" t="s">
        <v>25</v>
      </c>
      <c r="C25" s="11">
        <v>1</v>
      </c>
      <c r="D25" s="11">
        <v>11</v>
      </c>
      <c r="E25" s="7">
        <v>2531</v>
      </c>
      <c r="F25" s="7"/>
      <c r="G25" s="7"/>
      <c r="H25" s="7">
        <f t="shared" si="1"/>
        <v>1012.4000000000001</v>
      </c>
      <c r="I25" s="7">
        <f>PRODUCT(E25,0.1)</f>
        <v>253.10000000000002</v>
      </c>
      <c r="J25" s="7">
        <f t="shared" si="0"/>
        <v>3796.5</v>
      </c>
      <c r="K25" s="7">
        <v>33300.32</v>
      </c>
    </row>
    <row r="26" spans="1:11">
      <c r="A26" s="26"/>
      <c r="B26" s="9" t="s">
        <v>26</v>
      </c>
      <c r="C26" s="11">
        <v>1</v>
      </c>
      <c r="D26" s="11">
        <v>2</v>
      </c>
      <c r="E26" s="7">
        <v>1600</v>
      </c>
      <c r="F26" s="7"/>
      <c r="G26" s="7"/>
      <c r="H26" s="7"/>
      <c r="I26" s="7"/>
      <c r="J26" s="7">
        <f t="shared" si="0"/>
        <v>1600</v>
      </c>
      <c r="K26" s="7">
        <v>15316</v>
      </c>
    </row>
    <row r="27" spans="1:11">
      <c r="A27" s="26"/>
      <c r="B27" s="9" t="s">
        <v>27</v>
      </c>
      <c r="C27" s="11">
        <v>1.5</v>
      </c>
      <c r="D27" s="11">
        <v>2</v>
      </c>
      <c r="E27" s="7">
        <v>1600</v>
      </c>
      <c r="F27" s="7"/>
      <c r="G27" s="7"/>
      <c r="H27" s="7"/>
      <c r="I27" s="7"/>
      <c r="J27" s="7">
        <v>2325</v>
      </c>
      <c r="K27" s="7">
        <v>22974</v>
      </c>
    </row>
    <row r="28" spans="1:11">
      <c r="A28" s="26"/>
      <c r="B28" s="9" t="s">
        <v>28</v>
      </c>
      <c r="C28" s="11">
        <v>2</v>
      </c>
      <c r="D28" s="11">
        <v>2</v>
      </c>
      <c r="E28" s="7">
        <v>1600</v>
      </c>
      <c r="F28" s="7"/>
      <c r="G28" s="7">
        <v>155</v>
      </c>
      <c r="H28" s="7"/>
      <c r="I28" s="7"/>
      <c r="J28" s="7">
        <v>3410</v>
      </c>
      <c r="K28" s="7">
        <v>33695.199999999997</v>
      </c>
    </row>
    <row r="29" spans="1:11">
      <c r="A29" s="26"/>
      <c r="B29" s="9" t="s">
        <v>29</v>
      </c>
      <c r="C29" s="11">
        <v>0.5</v>
      </c>
      <c r="D29" s="11">
        <v>3</v>
      </c>
      <c r="E29" s="7">
        <v>1600</v>
      </c>
      <c r="F29" s="7"/>
      <c r="G29" s="7"/>
      <c r="H29" s="7"/>
      <c r="I29" s="7"/>
      <c r="J29" s="7">
        <v>775</v>
      </c>
      <c r="K29" s="7">
        <v>7718</v>
      </c>
    </row>
    <row r="30" spans="1:11">
      <c r="A30" s="26"/>
      <c r="B30" s="9"/>
      <c r="C30" s="11"/>
      <c r="D30" s="11"/>
      <c r="E30" s="7"/>
      <c r="F30" s="7"/>
      <c r="G30" s="7"/>
      <c r="H30" s="7"/>
      <c r="I30" s="7"/>
      <c r="J30" s="7">
        <f t="shared" si="0"/>
        <v>0</v>
      </c>
      <c r="K30" s="7"/>
    </row>
    <row r="31" spans="1:11" ht="58">
      <c r="A31" s="26">
        <v>3</v>
      </c>
      <c r="B31" s="25" t="s">
        <v>30</v>
      </c>
      <c r="C31" s="11"/>
      <c r="D31" s="11"/>
      <c r="E31" s="7"/>
      <c r="F31" s="7"/>
      <c r="G31" s="7"/>
      <c r="H31" s="7"/>
      <c r="I31" s="7"/>
      <c r="J31" s="7">
        <f t="shared" si="0"/>
        <v>0</v>
      </c>
      <c r="K31" s="7"/>
    </row>
    <row r="32" spans="1:11">
      <c r="A32" s="26"/>
      <c r="B32" s="9"/>
      <c r="C32" s="11"/>
      <c r="D32" s="11"/>
      <c r="E32" s="7"/>
      <c r="F32" s="7"/>
      <c r="G32" s="7"/>
      <c r="H32" s="7"/>
      <c r="I32" s="7"/>
      <c r="J32" s="7">
        <f t="shared" si="0"/>
        <v>0</v>
      </c>
      <c r="K32" s="7"/>
    </row>
    <row r="33" spans="1:11">
      <c r="A33" s="26"/>
      <c r="B33" s="9" t="s">
        <v>31</v>
      </c>
      <c r="C33" s="11">
        <v>1</v>
      </c>
      <c r="D33" s="11">
        <v>14</v>
      </c>
      <c r="E33" s="7">
        <v>3110</v>
      </c>
      <c r="F33" s="7"/>
      <c r="G33" s="7"/>
      <c r="H33" s="7">
        <f t="shared" si="1"/>
        <v>1244</v>
      </c>
      <c r="I33" s="7">
        <f>PRODUCT(E33,0.2)</f>
        <v>622</v>
      </c>
      <c r="J33" s="7">
        <f t="shared" si="0"/>
        <v>4976</v>
      </c>
      <c r="K33" s="7">
        <v>43541.68</v>
      </c>
    </row>
    <row r="34" spans="1:11">
      <c r="A34" s="26"/>
      <c r="B34" s="9" t="s">
        <v>32</v>
      </c>
      <c r="C34" s="11">
        <v>1</v>
      </c>
      <c r="D34" s="11">
        <v>12</v>
      </c>
      <c r="E34" s="7">
        <v>2724</v>
      </c>
      <c r="F34" s="7"/>
      <c r="G34" s="7"/>
      <c r="H34" s="7">
        <f t="shared" si="1"/>
        <v>1089.6000000000001</v>
      </c>
      <c r="I34" s="7">
        <f t="shared" si="2"/>
        <v>817.19999999999993</v>
      </c>
      <c r="J34" s="7">
        <f t="shared" si="0"/>
        <v>4630.8</v>
      </c>
      <c r="K34" s="7">
        <v>40439.040000000001</v>
      </c>
    </row>
    <row r="35" spans="1:11">
      <c r="A35" s="26"/>
      <c r="B35" s="9" t="s">
        <v>33</v>
      </c>
      <c r="C35" s="11">
        <v>1</v>
      </c>
      <c r="D35" s="11">
        <v>11</v>
      </c>
      <c r="E35" s="7">
        <v>2531</v>
      </c>
      <c r="F35" s="7" t="s">
        <v>17</v>
      </c>
      <c r="G35" s="7"/>
      <c r="H35" s="7">
        <f t="shared" si="1"/>
        <v>1012.4000000000001</v>
      </c>
      <c r="I35" s="7">
        <f t="shared" si="2"/>
        <v>759.3</v>
      </c>
      <c r="J35" s="7">
        <f t="shared" si="0"/>
        <v>4302.7</v>
      </c>
      <c r="K35" s="7">
        <v>36237.919999999998</v>
      </c>
    </row>
    <row r="36" spans="1:11">
      <c r="A36" s="26"/>
      <c r="B36" s="9"/>
      <c r="C36" s="11"/>
      <c r="D36" s="11"/>
      <c r="E36" s="7"/>
      <c r="F36" s="7"/>
      <c r="G36" s="7"/>
      <c r="H36" s="7"/>
      <c r="I36" s="7"/>
      <c r="J36" s="7">
        <f t="shared" si="0"/>
        <v>0</v>
      </c>
      <c r="K36" s="7"/>
    </row>
    <row r="37" spans="1:11" ht="43.5">
      <c r="A37" s="26">
        <v>4</v>
      </c>
      <c r="B37" s="25" t="s">
        <v>34</v>
      </c>
      <c r="C37" s="11"/>
      <c r="D37" s="11"/>
      <c r="E37" s="7"/>
      <c r="F37" s="7"/>
      <c r="G37" s="7"/>
      <c r="H37" s="7"/>
      <c r="I37" s="7"/>
      <c r="J37" s="7">
        <f t="shared" si="0"/>
        <v>0</v>
      </c>
      <c r="K37" s="7"/>
    </row>
    <row r="38" spans="1:11">
      <c r="A38" s="26"/>
      <c r="B38" s="9"/>
      <c r="C38" s="11"/>
      <c r="D38" s="11"/>
      <c r="E38" s="7"/>
      <c r="F38" s="7"/>
      <c r="G38" s="7"/>
      <c r="H38" s="7"/>
      <c r="I38" s="7"/>
      <c r="J38" s="7">
        <f t="shared" si="0"/>
        <v>0</v>
      </c>
      <c r="K38" s="7"/>
    </row>
    <row r="39" spans="1:11">
      <c r="A39" s="26"/>
      <c r="B39" s="9" t="s">
        <v>31</v>
      </c>
      <c r="C39" s="11">
        <v>1</v>
      </c>
      <c r="D39" s="11">
        <v>14</v>
      </c>
      <c r="E39" s="7">
        <v>3110</v>
      </c>
      <c r="F39" s="7"/>
      <c r="G39" s="7"/>
      <c r="H39" s="7">
        <f t="shared" si="1"/>
        <v>1244</v>
      </c>
      <c r="I39" s="7">
        <f>PRODUCT(E39,0.2)</f>
        <v>622</v>
      </c>
      <c r="J39" s="7">
        <f t="shared" si="0"/>
        <v>4976</v>
      </c>
      <c r="K39" s="7">
        <v>43541.68</v>
      </c>
    </row>
    <row r="40" spans="1:11">
      <c r="A40" s="26"/>
      <c r="B40" s="9" t="s">
        <v>35</v>
      </c>
      <c r="C40" s="11">
        <v>1</v>
      </c>
      <c r="D40" s="11">
        <v>11</v>
      </c>
      <c r="E40" s="7">
        <v>2531</v>
      </c>
      <c r="F40" s="7"/>
      <c r="G40" s="7"/>
      <c r="H40" s="7">
        <f t="shared" si="1"/>
        <v>1012.4000000000001</v>
      </c>
      <c r="I40" s="7">
        <f t="shared" si="2"/>
        <v>759.3</v>
      </c>
      <c r="J40" s="7">
        <f t="shared" si="0"/>
        <v>4302.7</v>
      </c>
      <c r="K40" s="7">
        <v>37580.32</v>
      </c>
    </row>
    <row r="41" spans="1:11">
      <c r="A41" s="26"/>
      <c r="B41" s="9" t="s">
        <v>36</v>
      </c>
      <c r="C41" s="11">
        <v>1</v>
      </c>
      <c r="D41" s="11">
        <v>9</v>
      </c>
      <c r="E41" s="7">
        <v>2223</v>
      </c>
      <c r="F41" s="7"/>
      <c r="G41" s="7"/>
      <c r="H41" s="7">
        <f t="shared" si="1"/>
        <v>889.2</v>
      </c>
      <c r="I41" s="7">
        <f>PRODUCT(E41,0.2)</f>
        <v>444.6</v>
      </c>
      <c r="J41" s="7">
        <f t="shared" si="0"/>
        <v>3556.7999999999997</v>
      </c>
      <c r="K41" s="7">
        <v>28419.16</v>
      </c>
    </row>
    <row r="42" spans="1:11" ht="58">
      <c r="A42" s="26">
        <v>5</v>
      </c>
      <c r="B42" s="25" t="s">
        <v>37</v>
      </c>
      <c r="C42" s="11"/>
      <c r="D42" s="11"/>
      <c r="E42" s="7"/>
      <c r="F42" s="7"/>
      <c r="G42" s="7"/>
      <c r="H42" s="7"/>
      <c r="I42" s="7"/>
      <c r="J42" s="7">
        <f t="shared" si="0"/>
        <v>0</v>
      </c>
      <c r="K42" s="7"/>
    </row>
    <row r="43" spans="1:11">
      <c r="A43" s="26"/>
      <c r="B43" s="9"/>
      <c r="C43" s="11"/>
      <c r="D43" s="11"/>
      <c r="E43" s="7"/>
      <c r="F43" s="7"/>
      <c r="G43" s="7"/>
      <c r="H43" s="7"/>
      <c r="I43" s="7"/>
      <c r="J43" s="7">
        <f t="shared" si="0"/>
        <v>0</v>
      </c>
      <c r="K43" s="7"/>
    </row>
    <row r="44" spans="1:11">
      <c r="A44" s="26"/>
      <c r="B44" s="9" t="s">
        <v>31</v>
      </c>
      <c r="C44" s="11">
        <v>1</v>
      </c>
      <c r="D44" s="11">
        <v>14</v>
      </c>
      <c r="E44" s="7">
        <v>3110</v>
      </c>
      <c r="F44" s="7"/>
      <c r="G44" s="7"/>
      <c r="H44" s="7">
        <f t="shared" si="1"/>
        <v>1244</v>
      </c>
      <c r="I44" s="7">
        <f t="shared" si="2"/>
        <v>933</v>
      </c>
      <c r="J44" s="7">
        <f t="shared" si="0"/>
        <v>5287</v>
      </c>
      <c r="K44" s="7">
        <v>46170.879999999997</v>
      </c>
    </row>
    <row r="45" spans="1:11">
      <c r="A45" s="26"/>
      <c r="B45" s="9" t="s">
        <v>38</v>
      </c>
      <c r="C45" s="11">
        <v>1</v>
      </c>
      <c r="D45" s="11">
        <v>12</v>
      </c>
      <c r="E45" s="7">
        <v>2724</v>
      </c>
      <c r="F45" s="7"/>
      <c r="G45" s="7"/>
      <c r="H45" s="7">
        <f t="shared" si="1"/>
        <v>1089.6000000000001</v>
      </c>
      <c r="I45" s="7">
        <f t="shared" si="2"/>
        <v>817.19999999999993</v>
      </c>
      <c r="J45" s="7">
        <f t="shared" si="0"/>
        <v>4630.8</v>
      </c>
      <c r="K45" s="7">
        <v>40439.040000000001</v>
      </c>
    </row>
    <row r="46" spans="1:11">
      <c r="A46" s="26"/>
      <c r="B46" s="9" t="s">
        <v>39</v>
      </c>
      <c r="C46" s="11">
        <v>1</v>
      </c>
      <c r="D46" s="11">
        <v>11</v>
      </c>
      <c r="E46" s="7">
        <v>2531</v>
      </c>
      <c r="F46" s="7"/>
      <c r="G46" s="7"/>
      <c r="H46" s="7">
        <f t="shared" si="1"/>
        <v>1012.4000000000001</v>
      </c>
      <c r="I46" s="7">
        <f t="shared" si="2"/>
        <v>759.3</v>
      </c>
      <c r="J46" s="7">
        <f t="shared" si="0"/>
        <v>4302.7</v>
      </c>
      <c r="K46" s="7">
        <v>37580.32</v>
      </c>
    </row>
    <row r="47" spans="1:11">
      <c r="A47" s="26"/>
      <c r="B47" s="9"/>
      <c r="C47" s="11"/>
      <c r="D47" s="11"/>
      <c r="E47" s="7"/>
      <c r="F47" s="7"/>
      <c r="G47" s="7"/>
      <c r="H47" s="7"/>
      <c r="I47" s="7"/>
      <c r="J47" s="7">
        <f t="shared" si="0"/>
        <v>0</v>
      </c>
      <c r="K47" s="7"/>
    </row>
    <row r="48" spans="1:11" ht="58">
      <c r="A48" s="26">
        <v>6</v>
      </c>
      <c r="B48" s="25" t="s">
        <v>40</v>
      </c>
      <c r="C48" s="11"/>
      <c r="D48" s="11"/>
      <c r="E48" s="7"/>
      <c r="F48" s="7"/>
      <c r="G48" s="7"/>
      <c r="H48" s="7"/>
      <c r="I48" s="7"/>
      <c r="J48" s="7">
        <f t="shared" si="0"/>
        <v>0</v>
      </c>
      <c r="K48" s="7"/>
    </row>
    <row r="49" spans="1:11">
      <c r="A49" s="26"/>
      <c r="B49" s="9"/>
      <c r="C49" s="11"/>
      <c r="D49" s="11"/>
      <c r="E49" s="7"/>
      <c r="F49" s="7"/>
      <c r="G49" s="7"/>
      <c r="H49" s="7"/>
      <c r="I49" s="7"/>
      <c r="J49" s="7">
        <f t="shared" si="0"/>
        <v>0</v>
      </c>
      <c r="K49" s="7"/>
    </row>
    <row r="50" spans="1:11">
      <c r="A50" s="26"/>
      <c r="B50" s="9" t="s">
        <v>31</v>
      </c>
      <c r="C50" s="11">
        <v>1</v>
      </c>
      <c r="D50" s="11">
        <v>14</v>
      </c>
      <c r="E50" s="7">
        <v>3110</v>
      </c>
      <c r="F50" s="7"/>
      <c r="G50" s="7"/>
      <c r="H50" s="7">
        <f t="shared" si="1"/>
        <v>1244</v>
      </c>
      <c r="I50" s="7">
        <f>PRODUCT(E50,0.2)</f>
        <v>622</v>
      </c>
      <c r="J50" s="7">
        <f t="shared" si="0"/>
        <v>4976</v>
      </c>
      <c r="K50" s="7">
        <v>43541.68</v>
      </c>
    </row>
    <row r="51" spans="1:11">
      <c r="A51" s="26"/>
      <c r="B51" s="9" t="s">
        <v>41</v>
      </c>
      <c r="C51" s="11">
        <v>1</v>
      </c>
      <c r="D51" s="11">
        <v>13</v>
      </c>
      <c r="E51" s="7">
        <v>2917</v>
      </c>
      <c r="F51" s="7"/>
      <c r="G51" s="7"/>
      <c r="H51" s="7">
        <f t="shared" si="1"/>
        <v>1166.8</v>
      </c>
      <c r="I51" s="7">
        <f>PRODUCT(E51,0.3)</f>
        <v>875.1</v>
      </c>
      <c r="J51" s="7">
        <f t="shared" si="0"/>
        <v>4958.9000000000005</v>
      </c>
      <c r="K51" s="7">
        <v>43304.959999999999</v>
      </c>
    </row>
    <row r="52" spans="1:11">
      <c r="A52" s="26"/>
      <c r="B52" s="9" t="s">
        <v>42</v>
      </c>
      <c r="C52" s="11">
        <v>1</v>
      </c>
      <c r="D52" s="11">
        <v>12</v>
      </c>
      <c r="E52" s="7">
        <v>2724</v>
      </c>
      <c r="F52" s="7"/>
      <c r="G52" s="7"/>
      <c r="H52" s="7">
        <f t="shared" si="1"/>
        <v>1089.6000000000001</v>
      </c>
      <c r="I52" s="7">
        <f t="shared" si="2"/>
        <v>817.19999999999993</v>
      </c>
      <c r="J52" s="7">
        <f t="shared" si="0"/>
        <v>4630.8</v>
      </c>
      <c r="K52" s="7">
        <v>40439.040000000001</v>
      </c>
    </row>
    <row r="53" spans="1:11">
      <c r="A53" s="26"/>
      <c r="B53" s="9"/>
      <c r="C53" s="11"/>
      <c r="D53" s="11"/>
      <c r="E53" s="7"/>
      <c r="F53" s="7"/>
      <c r="G53" s="7"/>
      <c r="H53" s="7"/>
      <c r="I53" s="7"/>
      <c r="J53" s="7">
        <f t="shared" si="0"/>
        <v>0</v>
      </c>
      <c r="K53" s="7"/>
    </row>
    <row r="54" spans="1:11">
      <c r="A54" s="26"/>
      <c r="B54" s="9"/>
      <c r="C54" s="11"/>
      <c r="D54" s="11"/>
      <c r="E54" s="7"/>
      <c r="F54" s="7"/>
      <c r="G54" s="7"/>
      <c r="H54" s="7"/>
      <c r="I54" s="7"/>
      <c r="J54" s="7">
        <f t="shared" si="0"/>
        <v>0</v>
      </c>
      <c r="K54" s="7"/>
    </row>
    <row r="55" spans="1:11" ht="43.5">
      <c r="A55" s="26">
        <v>7</v>
      </c>
      <c r="B55" s="25" t="s">
        <v>43</v>
      </c>
      <c r="C55" s="11"/>
      <c r="D55" s="11"/>
      <c r="E55" s="7"/>
      <c r="F55" s="7"/>
      <c r="G55" s="7"/>
      <c r="H55" s="7"/>
      <c r="I55" s="7"/>
      <c r="J55" s="7">
        <f t="shared" si="0"/>
        <v>0</v>
      </c>
      <c r="K55" s="7"/>
    </row>
    <row r="56" spans="1:11">
      <c r="A56" s="26"/>
      <c r="B56" s="9"/>
      <c r="C56" s="11"/>
      <c r="D56" s="11"/>
      <c r="E56" s="7"/>
      <c r="F56" s="7"/>
      <c r="G56" s="7"/>
      <c r="H56" s="7"/>
      <c r="I56" s="7"/>
      <c r="J56" s="7">
        <f t="shared" si="0"/>
        <v>0</v>
      </c>
      <c r="K56" s="7"/>
    </row>
    <row r="57" spans="1:11">
      <c r="A57" s="26"/>
      <c r="B57" s="9" t="s">
        <v>31</v>
      </c>
      <c r="C57" s="11">
        <v>1</v>
      </c>
      <c r="D57" s="11">
        <v>14</v>
      </c>
      <c r="E57" s="7">
        <v>3110</v>
      </c>
      <c r="F57" s="7"/>
      <c r="G57" s="7"/>
      <c r="H57" s="7">
        <f t="shared" si="1"/>
        <v>1244</v>
      </c>
      <c r="I57" s="7">
        <f>PRODUCT(E57,0.3)</f>
        <v>933</v>
      </c>
      <c r="J57" s="7">
        <f t="shared" si="0"/>
        <v>5287</v>
      </c>
      <c r="K57" s="7">
        <v>43541.68</v>
      </c>
    </row>
    <row r="58" spans="1:11">
      <c r="A58" s="26"/>
      <c r="B58" s="9" t="s">
        <v>44</v>
      </c>
      <c r="C58" s="11">
        <v>1</v>
      </c>
      <c r="D58" s="11">
        <v>11</v>
      </c>
      <c r="E58" s="7">
        <v>2531</v>
      </c>
      <c r="F58" s="7"/>
      <c r="G58" s="7"/>
      <c r="H58" s="7">
        <f t="shared" si="1"/>
        <v>1012.4000000000001</v>
      </c>
      <c r="I58" s="7">
        <f t="shared" si="2"/>
        <v>759.3</v>
      </c>
      <c r="J58" s="7">
        <f t="shared" si="0"/>
        <v>4302.7</v>
      </c>
      <c r="K58" s="7">
        <v>35440.32</v>
      </c>
    </row>
    <row r="59" spans="1:11">
      <c r="A59" s="26"/>
      <c r="B59" s="9" t="s">
        <v>46</v>
      </c>
      <c r="C59" s="11">
        <v>1</v>
      </c>
      <c r="D59" s="11">
        <v>10</v>
      </c>
      <c r="E59" s="7">
        <v>2339</v>
      </c>
      <c r="F59" s="7"/>
      <c r="G59" s="7"/>
      <c r="H59" s="7">
        <f t="shared" si="1"/>
        <v>935.6</v>
      </c>
      <c r="I59" s="7">
        <f>PRODUCT(E59,0.1)</f>
        <v>233.9</v>
      </c>
      <c r="J59" s="7">
        <f t="shared" si="0"/>
        <v>3508.5</v>
      </c>
      <c r="K59" s="7">
        <v>35440.32</v>
      </c>
    </row>
    <row r="60" spans="1:11">
      <c r="A60" s="26"/>
      <c r="B60" s="9" t="s">
        <v>36</v>
      </c>
      <c r="C60" s="11">
        <v>1</v>
      </c>
      <c r="D60" s="11">
        <v>9</v>
      </c>
      <c r="E60" s="7">
        <v>2223</v>
      </c>
      <c r="F60" s="7"/>
      <c r="G60" s="7"/>
      <c r="H60" s="7">
        <f t="shared" si="1"/>
        <v>889.2</v>
      </c>
      <c r="I60" s="7">
        <f>PRODUCT(E60,0.2)</f>
        <v>444.6</v>
      </c>
      <c r="J60" s="7">
        <f t="shared" si="0"/>
        <v>3556.7999999999997</v>
      </c>
      <c r="K60" s="7">
        <v>31127.759999999998</v>
      </c>
    </row>
    <row r="61" spans="1:11">
      <c r="A61" s="26"/>
      <c r="B61" s="9"/>
      <c r="C61" s="11"/>
      <c r="D61" s="11"/>
      <c r="E61" s="7"/>
      <c r="F61" s="7"/>
      <c r="G61" s="7"/>
      <c r="H61" s="7"/>
      <c r="I61" s="7"/>
      <c r="J61" s="7">
        <f t="shared" si="0"/>
        <v>0</v>
      </c>
      <c r="K61" s="7"/>
    </row>
    <row r="62" spans="1:11" ht="43.5">
      <c r="A62" s="26">
        <v>8</v>
      </c>
      <c r="B62" s="25" t="s">
        <v>45</v>
      </c>
      <c r="C62" s="11"/>
      <c r="D62" s="11"/>
      <c r="E62" s="7"/>
      <c r="F62" s="7"/>
      <c r="G62" s="7"/>
      <c r="H62" s="7"/>
      <c r="I62" s="7"/>
      <c r="J62" s="7">
        <f t="shared" si="0"/>
        <v>0</v>
      </c>
      <c r="K62" s="7"/>
    </row>
    <row r="63" spans="1:11">
      <c r="A63" s="26"/>
      <c r="B63" s="9"/>
      <c r="C63" s="11"/>
      <c r="D63" s="11"/>
      <c r="E63" s="7"/>
      <c r="F63" s="7"/>
      <c r="G63" s="7"/>
      <c r="H63" s="7"/>
      <c r="I63" s="7"/>
      <c r="J63" s="7">
        <f t="shared" si="0"/>
        <v>0</v>
      </c>
      <c r="K63" s="7"/>
    </row>
    <row r="64" spans="1:11">
      <c r="A64" s="26"/>
      <c r="B64" s="9" t="s">
        <v>31</v>
      </c>
      <c r="C64" s="11">
        <v>1</v>
      </c>
      <c r="D64" s="11">
        <v>14</v>
      </c>
      <c r="E64" s="7">
        <v>3110</v>
      </c>
      <c r="F64" s="7"/>
      <c r="G64" s="7"/>
      <c r="H64" s="7">
        <f t="shared" si="1"/>
        <v>1244</v>
      </c>
      <c r="I64" s="7">
        <f t="shared" si="2"/>
        <v>933</v>
      </c>
      <c r="J64" s="7">
        <f t="shared" si="0"/>
        <v>5287</v>
      </c>
      <c r="K64" s="7">
        <v>46170.879999999997</v>
      </c>
    </row>
    <row r="65" spans="1:11">
      <c r="A65" s="26"/>
      <c r="B65" s="9" t="s">
        <v>44</v>
      </c>
      <c r="C65" s="11">
        <v>1</v>
      </c>
      <c r="D65" s="11">
        <v>11</v>
      </c>
      <c r="E65" s="7">
        <v>2531</v>
      </c>
      <c r="F65" s="7"/>
      <c r="G65" s="7"/>
      <c r="H65" s="7">
        <f t="shared" si="1"/>
        <v>1012.4000000000001</v>
      </c>
      <c r="I65" s="7">
        <f>PRODUCT(E65,0.2)</f>
        <v>506.20000000000005</v>
      </c>
      <c r="J65" s="7">
        <f t="shared" si="0"/>
        <v>4049.6000000000004</v>
      </c>
      <c r="K65" s="7">
        <v>35440.32</v>
      </c>
    </row>
    <row r="66" spans="1:11">
      <c r="A66" s="26"/>
      <c r="B66" s="9" t="s">
        <v>46</v>
      </c>
      <c r="C66" s="11">
        <v>1</v>
      </c>
      <c r="D66" s="11">
        <v>10</v>
      </c>
      <c r="E66" s="7">
        <v>2339</v>
      </c>
      <c r="F66" s="7"/>
      <c r="G66" s="7"/>
      <c r="H66" s="7">
        <f t="shared" si="1"/>
        <v>935.6</v>
      </c>
      <c r="I66" s="7">
        <f>PRODUCT(E66,0.2)</f>
        <v>467.8</v>
      </c>
      <c r="J66" s="7">
        <f t="shared" si="0"/>
        <v>3742.4</v>
      </c>
      <c r="K66" s="7">
        <v>32143.32</v>
      </c>
    </row>
    <row r="67" spans="1:11">
      <c r="A67" s="26"/>
      <c r="B67" s="9" t="s">
        <v>47</v>
      </c>
      <c r="C67" s="11">
        <v>1</v>
      </c>
      <c r="D67" s="11">
        <v>10</v>
      </c>
      <c r="E67" s="7">
        <v>2339</v>
      </c>
      <c r="F67" s="7"/>
      <c r="G67" s="7"/>
      <c r="H67" s="7">
        <f t="shared" si="1"/>
        <v>935.6</v>
      </c>
      <c r="I67" s="7"/>
      <c r="J67" s="7">
        <f t="shared" si="0"/>
        <v>3274.6</v>
      </c>
      <c r="K67" s="7">
        <v>29532.240000000002</v>
      </c>
    </row>
    <row r="68" spans="1:11">
      <c r="A68" s="26"/>
      <c r="B68" s="9"/>
      <c r="C68" s="11"/>
      <c r="D68" s="11"/>
      <c r="E68" s="7"/>
      <c r="F68" s="7"/>
      <c r="G68" s="7"/>
      <c r="H68" s="7"/>
      <c r="I68" s="7"/>
      <c r="J68" s="7">
        <f t="shared" si="0"/>
        <v>0</v>
      </c>
      <c r="K68" s="7"/>
    </row>
    <row r="69" spans="1:11">
      <c r="A69" s="26">
        <v>9</v>
      </c>
      <c r="B69" s="27" t="s">
        <v>48</v>
      </c>
      <c r="C69" s="11"/>
      <c r="D69" s="11"/>
      <c r="E69" s="7"/>
      <c r="F69" s="7"/>
      <c r="G69" s="7"/>
      <c r="H69" s="7"/>
      <c r="I69" s="7"/>
      <c r="J69" s="7">
        <f t="shared" si="0"/>
        <v>0</v>
      </c>
      <c r="K69" s="7"/>
    </row>
    <row r="70" spans="1:11">
      <c r="A70" s="26"/>
      <c r="B70" s="9"/>
      <c r="C70" s="11"/>
      <c r="D70" s="11"/>
      <c r="E70" s="7"/>
      <c r="F70" s="7"/>
      <c r="G70" s="7"/>
      <c r="H70" s="7"/>
      <c r="I70" s="7"/>
      <c r="J70" s="7">
        <f t="shared" si="0"/>
        <v>0</v>
      </c>
      <c r="K70" s="7"/>
    </row>
    <row r="71" spans="1:11">
      <c r="A71" s="26"/>
      <c r="B71" s="9" t="s">
        <v>31</v>
      </c>
      <c r="C71" s="11">
        <v>1</v>
      </c>
      <c r="D71" s="11">
        <v>14</v>
      </c>
      <c r="E71" s="7">
        <v>3110</v>
      </c>
      <c r="F71" s="7"/>
      <c r="G71" s="7"/>
      <c r="H71" s="7">
        <f t="shared" si="1"/>
        <v>1244</v>
      </c>
      <c r="I71" s="7">
        <f>PRODUCT(E71,0.1)</f>
        <v>311</v>
      </c>
      <c r="J71" s="7">
        <f t="shared" si="0"/>
        <v>4665</v>
      </c>
      <c r="K71" s="7">
        <v>41892.080000000002</v>
      </c>
    </row>
    <row r="72" spans="1:11">
      <c r="A72" s="26"/>
      <c r="B72" s="9" t="s">
        <v>32</v>
      </c>
      <c r="C72" s="11">
        <v>1</v>
      </c>
      <c r="D72" s="11">
        <v>12</v>
      </c>
      <c r="E72" s="7">
        <v>2724</v>
      </c>
      <c r="F72" s="7"/>
      <c r="G72" s="7"/>
      <c r="H72" s="7">
        <f t="shared" si="1"/>
        <v>1089.6000000000001</v>
      </c>
      <c r="I72" s="7">
        <f>PRODUCT(E72,0.2)</f>
        <v>544.80000000000007</v>
      </c>
      <c r="J72" s="7">
        <f t="shared" si="0"/>
        <v>4358.4000000000005</v>
      </c>
      <c r="K72" s="7">
        <v>38136.239999999998</v>
      </c>
    </row>
    <row r="73" spans="1:11">
      <c r="A73" s="26"/>
      <c r="B73" s="9" t="s">
        <v>44</v>
      </c>
      <c r="C73" s="11">
        <v>1</v>
      </c>
      <c r="D73" s="11">
        <v>11</v>
      </c>
      <c r="E73" s="7">
        <v>2531</v>
      </c>
      <c r="F73" s="7"/>
      <c r="G73" s="7"/>
      <c r="H73" s="7">
        <f t="shared" si="1"/>
        <v>1012.4000000000001</v>
      </c>
      <c r="I73" s="7">
        <f>PRODUCT(E73,0.1)</f>
        <v>253.10000000000002</v>
      </c>
      <c r="J73" s="7">
        <f t="shared" si="0"/>
        <v>3796.5</v>
      </c>
      <c r="K73" s="7">
        <v>27368.560000000001</v>
      </c>
    </row>
    <row r="74" spans="1:11">
      <c r="A74" s="26"/>
      <c r="B74" s="9"/>
      <c r="C74" s="11"/>
      <c r="D74" s="11"/>
      <c r="E74" s="7"/>
      <c r="F74" s="7"/>
      <c r="G74" s="7"/>
      <c r="H74" s="7"/>
      <c r="I74" s="7"/>
      <c r="J74" s="7">
        <f t="shared" si="0"/>
        <v>0</v>
      </c>
      <c r="K74" s="7"/>
    </row>
    <row r="75" spans="1:11" ht="43.5">
      <c r="A75" s="26">
        <v>10</v>
      </c>
      <c r="B75" s="25" t="s">
        <v>49</v>
      </c>
      <c r="C75" s="11"/>
      <c r="D75" s="11"/>
      <c r="E75" s="7"/>
      <c r="F75" s="7"/>
      <c r="G75" s="7"/>
      <c r="H75" s="7"/>
      <c r="I75" s="7"/>
      <c r="J75" s="7">
        <f t="shared" si="0"/>
        <v>0</v>
      </c>
      <c r="K75" s="7"/>
    </row>
    <row r="76" spans="1:11">
      <c r="A76" s="26"/>
      <c r="B76" s="9"/>
      <c r="C76" s="11"/>
      <c r="D76" s="11"/>
      <c r="E76" s="7"/>
      <c r="F76" s="7"/>
      <c r="G76" s="7"/>
      <c r="H76" s="7"/>
      <c r="I76" s="7"/>
      <c r="J76" s="7">
        <f t="shared" si="0"/>
        <v>0</v>
      </c>
      <c r="K76" s="7"/>
    </row>
    <row r="77" spans="1:11">
      <c r="A77" s="26"/>
      <c r="B77" s="9" t="s">
        <v>31</v>
      </c>
      <c r="C77" s="11">
        <v>1</v>
      </c>
      <c r="D77" s="11">
        <v>14</v>
      </c>
      <c r="E77" s="7">
        <v>3110</v>
      </c>
      <c r="F77" s="7"/>
      <c r="G77" s="7"/>
      <c r="H77" s="7">
        <f t="shared" si="1"/>
        <v>1244</v>
      </c>
      <c r="I77" s="7">
        <f>PRODUCT(E77,0.2)</f>
        <v>622</v>
      </c>
      <c r="J77" s="7">
        <f t="shared" si="0"/>
        <v>4976</v>
      </c>
      <c r="K77" s="7">
        <v>43541.68</v>
      </c>
    </row>
    <row r="78" spans="1:11">
      <c r="A78" s="26"/>
      <c r="B78" s="9" t="s">
        <v>44</v>
      </c>
      <c r="C78" s="11">
        <v>1</v>
      </c>
      <c r="D78" s="11">
        <v>11</v>
      </c>
      <c r="E78" s="7">
        <v>2531</v>
      </c>
      <c r="F78" s="7"/>
      <c r="G78" s="7"/>
      <c r="H78" s="7">
        <f t="shared" si="1"/>
        <v>1012.4000000000001</v>
      </c>
      <c r="I78" s="7">
        <f>PRODUCT(E78,0.1)</f>
        <v>253.10000000000002</v>
      </c>
      <c r="J78" s="7">
        <f t="shared" ref="J78:J84" si="3">SUM(E78,F78,G78,H78,I78)</f>
        <v>3796.5</v>
      </c>
      <c r="K78" s="7">
        <v>33300.32</v>
      </c>
    </row>
    <row r="79" spans="1:11">
      <c r="A79" s="26"/>
      <c r="B79" s="9" t="s">
        <v>64</v>
      </c>
      <c r="C79" s="11">
        <v>1</v>
      </c>
      <c r="D79" s="11">
        <v>11</v>
      </c>
      <c r="E79" s="7">
        <v>2531</v>
      </c>
      <c r="F79" s="7"/>
      <c r="G79" s="7"/>
      <c r="H79" s="7">
        <f t="shared" ref="H79:H83" si="4">PRODUCT(E79,0.4)</f>
        <v>1012.4000000000001</v>
      </c>
      <c r="I79" s="7">
        <f>PRODUCT(E79,0.1)</f>
        <v>253.10000000000002</v>
      </c>
      <c r="J79" s="7">
        <f t="shared" si="3"/>
        <v>3796.5</v>
      </c>
      <c r="K79" s="7">
        <v>27368.560000000001</v>
      </c>
    </row>
    <row r="80" spans="1:11">
      <c r="A80" s="26"/>
      <c r="B80" s="9"/>
      <c r="C80" s="11"/>
      <c r="D80" s="11"/>
      <c r="E80" s="7"/>
      <c r="F80" s="7"/>
      <c r="G80" s="7"/>
      <c r="H80" s="7"/>
      <c r="I80" s="7"/>
      <c r="J80" s="7">
        <f t="shared" si="3"/>
        <v>0</v>
      </c>
      <c r="K80" s="7"/>
    </row>
    <row r="81" spans="1:11" ht="43.5">
      <c r="A81" s="26">
        <v>11</v>
      </c>
      <c r="B81" s="25" t="s">
        <v>50</v>
      </c>
      <c r="C81" s="11"/>
      <c r="D81" s="11"/>
      <c r="E81" s="7"/>
      <c r="F81" s="7"/>
      <c r="G81" s="7"/>
      <c r="H81" s="7"/>
      <c r="I81" s="7"/>
      <c r="J81" s="7">
        <f t="shared" si="3"/>
        <v>0</v>
      </c>
      <c r="K81" s="7"/>
    </row>
    <row r="82" spans="1:11">
      <c r="A82" s="9"/>
      <c r="B82" s="9"/>
      <c r="C82" s="11"/>
      <c r="D82" s="11"/>
      <c r="E82" s="7"/>
      <c r="F82" s="7"/>
      <c r="G82" s="7"/>
      <c r="H82" s="7"/>
      <c r="I82" s="7"/>
      <c r="J82" s="7">
        <f t="shared" si="3"/>
        <v>0</v>
      </c>
      <c r="K82" s="7"/>
    </row>
    <row r="83" spans="1:11">
      <c r="A83" s="9"/>
      <c r="B83" s="9" t="s">
        <v>51</v>
      </c>
      <c r="C83" s="11">
        <v>1</v>
      </c>
      <c r="D83" s="11">
        <v>13</v>
      </c>
      <c r="E83" s="7">
        <v>2917</v>
      </c>
      <c r="F83" s="7"/>
      <c r="G83" s="7"/>
      <c r="H83" s="7">
        <f t="shared" si="4"/>
        <v>1166.8</v>
      </c>
      <c r="I83" s="7">
        <f t="shared" ref="I83" si="5">PRODUCT(E83,0.3)</f>
        <v>875.1</v>
      </c>
      <c r="J83" s="7">
        <f t="shared" si="3"/>
        <v>4958.9000000000005</v>
      </c>
      <c r="K83" s="7">
        <v>43304.959999999999</v>
      </c>
    </row>
    <row r="84" spans="1:11">
      <c r="A84" s="9"/>
      <c r="B84" s="9" t="s">
        <v>52</v>
      </c>
      <c r="C84" s="11">
        <v>1</v>
      </c>
      <c r="D84" s="11">
        <v>6</v>
      </c>
      <c r="E84" s="7">
        <v>1863</v>
      </c>
      <c r="F84" s="7"/>
      <c r="G84" s="7"/>
      <c r="H84" s="7"/>
      <c r="I84" s="7"/>
      <c r="J84" s="7">
        <f t="shared" si="3"/>
        <v>1863</v>
      </c>
      <c r="K84" s="7">
        <v>15972</v>
      </c>
    </row>
    <row r="85" spans="1:11">
      <c r="A85" s="9"/>
      <c r="B85" s="9"/>
      <c r="C85" s="11"/>
      <c r="D85" s="11"/>
      <c r="E85" s="7"/>
      <c r="F85" s="7"/>
      <c r="G85" s="7"/>
      <c r="H85" s="7"/>
      <c r="I85" s="7"/>
      <c r="J85" s="7"/>
      <c r="K85" s="7"/>
    </row>
    <row r="86" spans="1:11">
      <c r="A86" s="9"/>
      <c r="B86" s="27" t="s">
        <v>53</v>
      </c>
      <c r="C86" s="26">
        <v>39</v>
      </c>
      <c r="D86" s="26"/>
      <c r="E86" s="13">
        <v>101312</v>
      </c>
      <c r="F86" s="13">
        <v>1792.5</v>
      </c>
      <c r="G86" s="13">
        <v>310</v>
      </c>
      <c r="H86" s="13">
        <f>SUM(H13:H84)</f>
        <v>33246.400000000001</v>
      </c>
      <c r="I86" s="13">
        <f>SUM(I13:I84)</f>
        <v>18670.499999999993</v>
      </c>
      <c r="J86" s="13">
        <f>SUM(J13:J84)</f>
        <v>156000.4</v>
      </c>
      <c r="K86" s="13">
        <v>1347762.88</v>
      </c>
    </row>
    <row r="87" spans="1:11">
      <c r="A87" s="9"/>
      <c r="B87" s="9"/>
      <c r="C87" s="11"/>
      <c r="D87" s="11"/>
      <c r="E87" s="13">
        <f>SUM(E13:E84)</f>
        <v>100581</v>
      </c>
      <c r="F87" s="9"/>
      <c r="G87" s="9"/>
      <c r="H87" s="9"/>
      <c r="I87" s="9"/>
      <c r="J87" s="9"/>
      <c r="K87" s="9"/>
    </row>
    <row r="88" spans="1:11">
      <c r="A88" s="9"/>
      <c r="B88" s="115" t="s">
        <v>54</v>
      </c>
      <c r="C88" s="115"/>
      <c r="D88" s="9"/>
      <c r="E88" s="7">
        <f>SUM(E13:E84)</f>
        <v>100581</v>
      </c>
      <c r="F88" s="9"/>
      <c r="G88" s="9"/>
      <c r="H88" s="9"/>
      <c r="I88" s="9"/>
      <c r="J88" s="9"/>
      <c r="K88" s="9"/>
    </row>
    <row r="89" spans="1:11">
      <c r="A89" s="9"/>
      <c r="B89" s="115"/>
      <c r="C89" s="115"/>
      <c r="D89" s="9" t="s">
        <v>55</v>
      </c>
      <c r="E89" s="9"/>
      <c r="F89" s="9"/>
      <c r="G89" s="9"/>
      <c r="H89" s="27"/>
      <c r="I89" s="27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>
      <c r="A92" s="9"/>
      <c r="B92" s="27" t="s">
        <v>56</v>
      </c>
      <c r="C92" s="9"/>
      <c r="D92" s="9" t="s">
        <v>57</v>
      </c>
      <c r="E92" s="9"/>
      <c r="F92" s="9"/>
      <c r="G92" s="9"/>
      <c r="H92" s="9"/>
      <c r="I92" s="9"/>
      <c r="J92" s="9"/>
      <c r="K92" s="9"/>
    </row>
  </sheetData>
  <mergeCells count="18">
    <mergeCell ref="D4:H4"/>
    <mergeCell ref="C1:G1"/>
    <mergeCell ref="B2:C2"/>
    <mergeCell ref="D2:E2"/>
    <mergeCell ref="F2:K2"/>
    <mergeCell ref="B3:H3"/>
    <mergeCell ref="K8:K9"/>
    <mergeCell ref="B88:C89"/>
    <mergeCell ref="B5:I5"/>
    <mergeCell ref="D6:G6"/>
    <mergeCell ref="A7:K7"/>
    <mergeCell ref="A8:A9"/>
    <mergeCell ref="B8:B9"/>
    <mergeCell ref="C8:C9"/>
    <mergeCell ref="D8:D9"/>
    <mergeCell ref="E8:E9"/>
    <mergeCell ref="F8:I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 2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2018-02-13T08:02:27Z</dcterms:modified>
</cp:coreProperties>
</file>