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5524" windowWidth="18888" windowHeight="12336" activeTab="0"/>
  </bookViews>
  <sheets>
    <sheet name="грн." sheetId="1" r:id="rId1"/>
  </sheets>
  <definedNames>
    <definedName name="_xlnm.Print_Titles" localSheetId="0">'грн.'!$B:$B</definedName>
    <definedName name="_xlnm.Print_Area" localSheetId="0">'грн.'!$A$2:$O$75</definedName>
  </definedNames>
  <calcPr fullCalcOnLoad="1"/>
</workbook>
</file>

<file path=xl/sharedStrings.xml><?xml version="1.0" encoding="utf-8"?>
<sst xmlns="http://schemas.openxmlformats.org/spreadsheetml/2006/main" count="129" uniqueCount="129">
  <si>
    <t>м. Хмельницький</t>
  </si>
  <si>
    <t>м. Кам.-Подільський</t>
  </si>
  <si>
    <t>м. Нетішин</t>
  </si>
  <si>
    <t>м. Славута</t>
  </si>
  <si>
    <t>м. Старокостянтинів</t>
  </si>
  <si>
    <t>м. Шепетівка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</si>
  <si>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</si>
  <si>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</si>
  <si>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</si>
  <si>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</si>
  <si>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</si>
  <si>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Дунаевецький</t>
  </si>
  <si>
    <t>Ізяславський</t>
  </si>
  <si>
    <t>Кам'янець-Подільський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</si>
  <si>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</si>
  <si>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</si>
  <si>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</si>
  <si>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</si>
  <si>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</si>
  <si>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</si>
  <si>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</si>
  <si>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</si>
  <si>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</si>
  <si>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</si>
  <si>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</si>
  <si>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</si>
  <si>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Разом</t>
  </si>
  <si>
    <t>22201000000</t>
  </si>
  <si>
    <t>22202000000</t>
  </si>
  <si>
    <t>22301000000</t>
  </si>
  <si>
    <t>Назва місцевого бюджету адміністративно-територіальної одиниці</t>
  </si>
  <si>
    <t>Код бюджету</t>
  </si>
  <si>
    <t>Субвенція загального фонду на:</t>
  </si>
  <si>
    <t>Всього по області</t>
  </si>
  <si>
    <t>грн.</t>
  </si>
  <si>
    <t xml:space="preserve"> на пільгове медичне обслуговування осіб, які постраждали внаслідок Чорнобильської катастрофи</t>
  </si>
  <si>
    <t xml:space="preserve">на компенсаційні виплати особам з інвалідністю на бензин, ремонт, технічне обслуговування автомобілів, мотоколясок і на транспортне обслуговування </t>
  </si>
  <si>
    <t>на встановлення телефонів особам з інвалідністю І і ІІ груп</t>
  </si>
  <si>
    <t>на поховання учасників бойових дій та осіб з інвалідністю внаслідок війни</t>
  </si>
  <si>
    <t>Міжбюджетні трансферти з обласного бюджету місцевим бюджетам на 2018 рік</t>
  </si>
  <si>
    <t>Субвенції  з  обласного бюджету</t>
  </si>
  <si>
    <t>Додаток 8
до рішення обласної ради
"Про внесення змін до обласного бюджету на 2018 рік"</t>
  </si>
  <si>
    <t>Субвенція спеціального фонду на:</t>
  </si>
  <si>
    <t>заходи з енергозбереження</t>
  </si>
  <si>
    <t>22501000000</t>
  </si>
  <si>
    <t>отг. Берездівська  (Славутський район)</t>
  </si>
  <si>
    <t>22502000000</t>
  </si>
  <si>
    <t>отг. Війтовецька  (Волочиський район)</t>
  </si>
  <si>
    <t>22503000000</t>
  </si>
  <si>
    <t>отг. Волочиська  (Волочиський район)</t>
  </si>
  <si>
    <t>22504000000</t>
  </si>
  <si>
    <t>отг. Ганнопільська  (Славутський район)</t>
  </si>
  <si>
    <t>22505000000</t>
  </si>
  <si>
    <t>отг. Гвардійська  (Хмельницький район)</t>
  </si>
  <si>
    <t>22506000000</t>
  </si>
  <si>
    <t>отг. Гуменецька  (Кам`янець-Подільський район)</t>
  </si>
  <si>
    <t>22507000000</t>
  </si>
  <si>
    <t>отг. Дунаєвецька міська (Дунаєвецький район)</t>
  </si>
  <si>
    <t>22508000000</t>
  </si>
  <si>
    <t>отг. Дунаєвецька селищна (Дунаєвецький район)</t>
  </si>
  <si>
    <t>22509000000</t>
  </si>
  <si>
    <t>отг. Китайгородська  (Кам`янець-Подільський район)</t>
  </si>
  <si>
    <t>22510000000</t>
  </si>
  <si>
    <t>отг. Колибаївська  (Кам`янець-Подільський район)</t>
  </si>
  <si>
    <t>22511000000</t>
  </si>
  <si>
    <t>отг. Летичівська  (Летичівський район)</t>
  </si>
  <si>
    <t>22512000000</t>
  </si>
  <si>
    <t>отг. Лісовогринівецька  (Хмельницький район)</t>
  </si>
  <si>
    <t>22513000000</t>
  </si>
  <si>
    <t>отг. Маківська  (Дунаєвецький район)</t>
  </si>
  <si>
    <t>22514000000</t>
  </si>
  <si>
    <t>отг. Меджибізька  (Летичівський район)</t>
  </si>
  <si>
    <t>22515000000</t>
  </si>
  <si>
    <t>отг. Наркевицька  (Волочиський район)</t>
  </si>
  <si>
    <t>22516000000</t>
  </si>
  <si>
    <t>отг. Новоушицька  (Новоушицький район)</t>
  </si>
  <si>
    <t>22517000000</t>
  </si>
  <si>
    <t>отг. Полонська  (Полонський район)</t>
  </si>
  <si>
    <t>22518000000</t>
  </si>
  <si>
    <t>отг. Понінківська  (Полонський район)</t>
  </si>
  <si>
    <t>22519000000</t>
  </si>
  <si>
    <t>отг. Розсошанська  (Хмельницький район)</t>
  </si>
  <si>
    <t>22520000000</t>
  </si>
  <si>
    <t>отг. Сатанівська  (Городоцький район)</t>
  </si>
  <si>
    <t>22521000000</t>
  </si>
  <si>
    <t>отг. Старосинявська  (Старосинявський район)</t>
  </si>
  <si>
    <t>22522000000</t>
  </si>
  <si>
    <t>отг. Чорноострівська  (Хмельницький район)</t>
  </si>
  <si>
    <t>22523000000</t>
  </si>
  <si>
    <t>отг Чемеровецька  (Чемеровецький район)</t>
  </si>
  <si>
    <t>отг Гуківська  (Чемеровецький район)</t>
  </si>
  <si>
    <t>22525000000</t>
  </si>
  <si>
    <t>отг Ленковецька  (Шепетівський район)</t>
  </si>
  <si>
    <t>22526000000</t>
  </si>
  <si>
    <t>отг Судилківська  (Шепетівський район)</t>
  </si>
  <si>
    <t>22527000000</t>
  </si>
  <si>
    <t>отг. Городоцька  (Городоцький район)</t>
  </si>
  <si>
    <t>22528000000</t>
  </si>
  <si>
    <t>отг.Слобідсько-Кульчієвецька   (Кам’янець-Подільський район)</t>
  </si>
  <si>
    <t>22529000000</t>
  </si>
  <si>
    <t>отг. Антонінська  (Красилівський район)</t>
  </si>
  <si>
    <t>22530000000</t>
  </si>
  <si>
    <t>отг.Красилівська   (Красилівський район)</t>
  </si>
  <si>
    <t>22531000000</t>
  </si>
  <si>
    <t>отг. Олешинська  (Хмельницький район)</t>
  </si>
  <si>
    <t>22532000000</t>
  </si>
  <si>
    <t>отг. Солобковецька  (Ярмолинецький район)</t>
  </si>
  <si>
    <t>22533000000</t>
  </si>
  <si>
    <t>отг. Грицівська  (Шепетівський та Полонський райони)</t>
  </si>
  <si>
    <t>22534000000</t>
  </si>
  <si>
    <t>отг Вовковинецька (Деражнянський район)</t>
  </si>
  <si>
    <t>22535000000</t>
  </si>
  <si>
    <t>отг  Смотрицька  (Дунаєвецький район)</t>
  </si>
  <si>
    <t>22536000000</t>
  </si>
  <si>
    <t>отг Жванецька (Кам’янець-Подільський район)</t>
  </si>
  <si>
    <t>22537000000</t>
  </si>
  <si>
    <t>отг Староушицька   (Кам’янець-Подільський район)</t>
  </si>
  <si>
    <t>22538000000</t>
  </si>
  <si>
    <t>отг Крупецька   (Славутський район)</t>
  </si>
  <si>
    <t>22539000000</t>
  </si>
  <si>
    <t>отг Баламутівська (Ярмолинецький район)</t>
  </si>
  <si>
    <t>соціально-економічний розвиток</t>
  </si>
  <si>
    <t>співфінансування інвестиційних проектів</t>
  </si>
  <si>
    <t>будівництво (реконструкція) мереж водопостачання</t>
  </si>
  <si>
    <t>здійснення природоохоронних заходів (Обласний фонд охорони навколишнього природного середовища)</t>
  </si>
  <si>
    <t xml:space="preserve">забезпечення медикаментами відділень Хмельницької міської дитячої лікарні </t>
  </si>
  <si>
    <t>придбання медичного обладнання</t>
  </si>
  <si>
    <t>від ___ вересня 2018 року №</t>
  </si>
  <si>
    <t xml:space="preserve">забезпечення інсулінами хворих на цукровий діабет, що потребують інсулінотерапії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</si>
</sst>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8">
    <font>
      <sz val="12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0"/>
      <name val="Arial"/>
      <family val="2"/>
    </font>
    <font>
      <b/>
      <sz val="14"/>
      <name val="Times New Roman"/>
      <family val="0"/>
    </font>
    <font>
      <sz val="14"/>
      <name val="Times New Roman"/>
      <family val="0"/>
    </font>
    <font>
      <sz val="10"/>
      <name val="Helv"/>
      <family val="0"/>
    </font>
    <font>
      <sz val="14"/>
      <color indexed="10"/>
      <name val="Times New Roman"/>
      <family val="0"/>
    </font>
    <font>
      <b/>
      <sz val="14"/>
      <color indexed="10"/>
      <name val="Times New Roman"/>
      <family val="0"/>
    </font>
    <font>
      <sz val="12"/>
      <color indexed="1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54" applyFont="1" applyFill="1">
      <alignment/>
      <protection/>
    </xf>
    <xf numFmtId="0" fontId="23" fillId="0" borderId="0" xfId="0" applyFont="1" applyFill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33" applyFont="1" applyFill="1" applyBorder="1" applyAlignment="1">
      <alignment horizontal="left" vertical="center" wrapText="1"/>
      <protection/>
    </xf>
    <xf numFmtId="0" fontId="23" fillId="0" borderId="10" xfId="33" applyFont="1" applyFill="1" applyBorder="1" applyAlignment="1">
      <alignment horizontal="left" vertical="center" wrapText="1"/>
      <protection/>
    </xf>
    <xf numFmtId="183" fontId="23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 wrapText="1"/>
    </xf>
    <xf numFmtId="0" fontId="23" fillId="0" borderId="0" xfId="54" applyFont="1" applyFill="1" applyAlignment="1">
      <alignment vertical="center" wrapText="1"/>
      <protection/>
    </xf>
    <xf numFmtId="183" fontId="2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3" fillId="0" borderId="0" xfId="54" applyFont="1" applyFill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83" fontId="22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23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54" applyFont="1" applyFill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4"/>
  <sheetViews>
    <sheetView tabSelected="1" view="pageBreakPreview" zoomScale="50" zoomScaleSheetLayoutView="50" zoomScalePageLayoutView="0" workbookViewId="0" topLeftCell="A1">
      <pane xSplit="2" ySplit="9" topLeftCell="C6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D77" sqref="D77"/>
    </sheetView>
  </sheetViews>
  <sheetFormatPr defaultColWidth="9.00390625" defaultRowHeight="15.75"/>
  <cols>
    <col min="1" max="1" width="18.25390625" style="7" customWidth="1"/>
    <col min="2" max="2" width="50.125" style="6" customWidth="1"/>
    <col min="3" max="3" width="28.75390625" style="6" customWidth="1"/>
    <col min="4" max="4" width="33.125" style="6" customWidth="1"/>
    <col min="5" max="5" width="23.75390625" style="6" customWidth="1"/>
    <col min="6" max="6" width="23.25390625" style="6" customWidth="1"/>
    <col min="7" max="7" width="23.25390625" style="22" customWidth="1"/>
    <col min="8" max="8" width="23.25390625" style="37" customWidth="1"/>
    <col min="9" max="9" width="23.25390625" style="22" customWidth="1"/>
    <col min="10" max="14" width="26.00390625" style="22" customWidth="1"/>
    <col min="15" max="15" width="19.625" style="31" customWidth="1"/>
    <col min="16" max="16" width="10.125" style="0" bestFit="1" customWidth="1"/>
  </cols>
  <sheetData>
    <row r="2" spans="1:15" ht="69" customHeight="1">
      <c r="A2" s="8"/>
      <c r="B2" s="9"/>
      <c r="C2" s="9"/>
      <c r="D2" s="8"/>
      <c r="E2" s="18"/>
      <c r="F2" s="18"/>
      <c r="G2" s="46" t="s">
        <v>41</v>
      </c>
      <c r="H2" s="46"/>
      <c r="I2" s="46"/>
      <c r="J2" s="46"/>
      <c r="K2" s="18"/>
      <c r="L2" s="18"/>
      <c r="M2" s="18"/>
      <c r="N2" s="18"/>
      <c r="O2" s="23"/>
    </row>
    <row r="3" spans="1:15" ht="23.25" customHeight="1">
      <c r="A3" s="8"/>
      <c r="B3" s="9"/>
      <c r="C3" s="9"/>
      <c r="D3" s="8"/>
      <c r="E3" s="18"/>
      <c r="F3" s="18"/>
      <c r="G3" s="46" t="s">
        <v>127</v>
      </c>
      <c r="H3" s="46"/>
      <c r="I3" s="46"/>
      <c r="J3" s="46"/>
      <c r="K3" s="18"/>
      <c r="L3" s="18"/>
      <c r="M3" s="18"/>
      <c r="N3" s="18"/>
      <c r="O3" s="23"/>
    </row>
    <row r="4" spans="2:15" ht="31.5" customHeight="1">
      <c r="B4" s="17"/>
      <c r="C4" s="45" t="s">
        <v>39</v>
      </c>
      <c r="D4" s="45"/>
      <c r="E4" s="45"/>
      <c r="F4" s="45"/>
      <c r="G4" s="45"/>
      <c r="H4" s="38"/>
      <c r="I4" s="17"/>
      <c r="J4" s="17"/>
      <c r="K4" s="17"/>
      <c r="L4" s="17"/>
      <c r="M4" s="17"/>
      <c r="N4" s="17"/>
      <c r="O4" s="24"/>
    </row>
    <row r="5" spans="1:15" ht="12.75" customHeight="1">
      <c r="A5" s="8"/>
      <c r="B5" s="8"/>
      <c r="C5" s="10"/>
      <c r="D5" s="8"/>
      <c r="E5" s="8"/>
      <c r="F5" s="8"/>
      <c r="G5" s="25"/>
      <c r="H5" s="36"/>
      <c r="I5" s="8"/>
      <c r="J5" s="8"/>
      <c r="K5" s="8"/>
      <c r="L5" s="8"/>
      <c r="M5" s="8"/>
      <c r="N5" s="8"/>
      <c r="O5" s="26" t="s">
        <v>34</v>
      </c>
    </row>
    <row r="6" spans="1:15" ht="21" customHeight="1">
      <c r="A6" s="44" t="s">
        <v>31</v>
      </c>
      <c r="B6" s="44" t="s">
        <v>30</v>
      </c>
      <c r="C6" s="41" t="s">
        <v>40</v>
      </c>
      <c r="D6" s="42"/>
      <c r="E6" s="42"/>
      <c r="F6" s="42"/>
      <c r="G6" s="42"/>
      <c r="H6" s="39"/>
      <c r="I6" s="42"/>
      <c r="J6" s="42"/>
      <c r="K6" s="42"/>
      <c r="L6" s="42"/>
      <c r="M6" s="42"/>
      <c r="N6" s="43"/>
      <c r="O6" s="40" t="s">
        <v>26</v>
      </c>
    </row>
    <row r="7" spans="1:15" ht="20.25" customHeight="1">
      <c r="A7" s="44"/>
      <c r="B7" s="44"/>
      <c r="C7" s="41" t="s">
        <v>32</v>
      </c>
      <c r="D7" s="42"/>
      <c r="E7" s="42"/>
      <c r="F7" s="42"/>
      <c r="G7" s="42"/>
      <c r="H7" s="43"/>
      <c r="I7" s="40" t="s">
        <v>42</v>
      </c>
      <c r="J7" s="40"/>
      <c r="K7" s="40"/>
      <c r="L7" s="40"/>
      <c r="M7" s="40"/>
      <c r="N7" s="40"/>
      <c r="O7" s="40"/>
    </row>
    <row r="8" spans="1:15" ht="124.5" customHeight="1">
      <c r="A8" s="44"/>
      <c r="B8" s="44"/>
      <c r="C8" s="11" t="s">
        <v>35</v>
      </c>
      <c r="D8" s="11" t="s">
        <v>36</v>
      </c>
      <c r="E8" s="11" t="s">
        <v>37</v>
      </c>
      <c r="F8" s="11" t="s">
        <v>38</v>
      </c>
      <c r="G8" s="11" t="s">
        <v>125</v>
      </c>
      <c r="H8" s="11" t="s">
        <v>128</v>
      </c>
      <c r="I8" s="11" t="s">
        <v>126</v>
      </c>
      <c r="J8" s="11" t="s">
        <v>43</v>
      </c>
      <c r="K8" s="11" t="s">
        <v>121</v>
      </c>
      <c r="L8" s="11" t="s">
        <v>122</v>
      </c>
      <c r="M8" s="11" t="s">
        <v>123</v>
      </c>
      <c r="N8" s="11" t="s">
        <v>124</v>
      </c>
      <c r="O8" s="40"/>
    </row>
    <row r="9" spans="1:15" ht="18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</row>
    <row r="10" spans="1:15" ht="21.75" customHeight="1">
      <c r="A10" s="5" t="s">
        <v>27</v>
      </c>
      <c r="B10" s="3" t="s">
        <v>0</v>
      </c>
      <c r="C10" s="16">
        <v>174859</v>
      </c>
      <c r="D10" s="16">
        <v>123359</v>
      </c>
      <c r="E10" s="16">
        <v>168</v>
      </c>
      <c r="F10" s="16">
        <v>188940</v>
      </c>
      <c r="G10" s="16">
        <f>3000000+1000000+500000</f>
        <v>4500000</v>
      </c>
      <c r="H10" s="16">
        <v>1425400</v>
      </c>
      <c r="I10" s="16"/>
      <c r="J10" s="16"/>
      <c r="K10" s="16"/>
      <c r="L10" s="16"/>
      <c r="M10" s="16"/>
      <c r="N10" s="16"/>
      <c r="O10" s="19">
        <f aca="true" t="shared" si="0" ref="O10:O41">SUM(C10:N10)</f>
        <v>6412726</v>
      </c>
    </row>
    <row r="11" spans="1:15" ht="21.75" customHeight="1">
      <c r="A11" s="5" t="s">
        <v>28</v>
      </c>
      <c r="B11" s="3" t="s">
        <v>1</v>
      </c>
      <c r="C11" s="16">
        <v>36687</v>
      </c>
      <c r="D11" s="16">
        <v>25717</v>
      </c>
      <c r="E11" s="16">
        <v>84</v>
      </c>
      <c r="F11" s="16">
        <v>46530</v>
      </c>
      <c r="G11" s="16"/>
      <c r="H11" s="16"/>
      <c r="I11" s="16"/>
      <c r="J11" s="16"/>
      <c r="K11" s="16"/>
      <c r="L11" s="16"/>
      <c r="M11" s="16"/>
      <c r="N11" s="16"/>
      <c r="O11" s="19">
        <f t="shared" si="0"/>
        <v>109018</v>
      </c>
    </row>
    <row r="12" spans="1:15" ht="21.75" customHeight="1">
      <c r="A12" s="5">
        <v>22203000000</v>
      </c>
      <c r="B12" s="3" t="s">
        <v>2</v>
      </c>
      <c r="C12" s="16">
        <v>102676</v>
      </c>
      <c r="D12" s="16">
        <v>23660</v>
      </c>
      <c r="E12" s="16"/>
      <c r="F12" s="16">
        <v>9870</v>
      </c>
      <c r="G12" s="16"/>
      <c r="H12" s="16">
        <v>97800</v>
      </c>
      <c r="I12" s="16"/>
      <c r="J12" s="16"/>
      <c r="K12" s="16">
        <v>4780471</v>
      </c>
      <c r="L12" s="16"/>
      <c r="M12" s="16"/>
      <c r="N12" s="16"/>
      <c r="O12" s="19">
        <f t="shared" si="0"/>
        <v>5014477</v>
      </c>
    </row>
    <row r="13" spans="1:15" ht="21.75" customHeight="1">
      <c r="A13" s="5">
        <v>22204000000</v>
      </c>
      <c r="B13" s="3" t="s">
        <v>3</v>
      </c>
      <c r="C13" s="16">
        <v>24061</v>
      </c>
      <c r="D13" s="16">
        <v>24491</v>
      </c>
      <c r="E13" s="16">
        <v>84</v>
      </c>
      <c r="F13" s="16">
        <v>21150</v>
      </c>
      <c r="G13" s="16"/>
      <c r="H13" s="16"/>
      <c r="I13" s="16"/>
      <c r="J13" s="16"/>
      <c r="K13" s="16"/>
      <c r="L13" s="16"/>
      <c r="M13" s="16"/>
      <c r="N13" s="16"/>
      <c r="O13" s="19">
        <f t="shared" si="0"/>
        <v>69786</v>
      </c>
    </row>
    <row r="14" spans="1:15" ht="21.75" customHeight="1">
      <c r="A14" s="5">
        <v>22205000000</v>
      </c>
      <c r="B14" s="3" t="s">
        <v>4</v>
      </c>
      <c r="C14" s="16">
        <v>20011</v>
      </c>
      <c r="D14" s="16">
        <v>21518</v>
      </c>
      <c r="E14" s="16">
        <v>168</v>
      </c>
      <c r="F14" s="16">
        <v>38070</v>
      </c>
      <c r="G14" s="16"/>
      <c r="H14" s="16"/>
      <c r="I14" s="16"/>
      <c r="J14" s="16">
        <v>4756268</v>
      </c>
      <c r="K14" s="16">
        <v>1258300</v>
      </c>
      <c r="L14" s="16"/>
      <c r="M14" s="16"/>
      <c r="N14" s="16"/>
      <c r="O14" s="19">
        <f t="shared" si="0"/>
        <v>6094335</v>
      </c>
    </row>
    <row r="15" spans="1:15" ht="21.75" customHeight="1">
      <c r="A15" s="5">
        <v>22206000000</v>
      </c>
      <c r="B15" s="3" t="s">
        <v>5</v>
      </c>
      <c r="C15" s="16">
        <v>26682</v>
      </c>
      <c r="D15" s="16">
        <v>32368</v>
      </c>
      <c r="E15" s="16"/>
      <c r="F15" s="16">
        <v>28200</v>
      </c>
      <c r="G15" s="16"/>
      <c r="H15" s="16"/>
      <c r="I15" s="16"/>
      <c r="J15" s="16"/>
      <c r="K15" s="16"/>
      <c r="L15" s="16"/>
      <c r="M15" s="16"/>
      <c r="N15" s="16"/>
      <c r="O15" s="19">
        <f t="shared" si="0"/>
        <v>87250</v>
      </c>
    </row>
    <row r="16" spans="1:15" ht="21.75" customHeight="1">
      <c r="A16" s="5" t="s">
        <v>29</v>
      </c>
      <c r="B16" s="3" t="s">
        <v>6</v>
      </c>
      <c r="C16" s="16">
        <v>7147</v>
      </c>
      <c r="D16" s="16">
        <v>14768</v>
      </c>
      <c r="E16" s="16"/>
      <c r="F16" s="16">
        <v>9870</v>
      </c>
      <c r="G16" s="16"/>
      <c r="H16" s="16">
        <v>81300</v>
      </c>
      <c r="I16" s="16">
        <v>5500000</v>
      </c>
      <c r="J16" s="16">
        <v>1466000</v>
      </c>
      <c r="K16" s="16"/>
      <c r="L16" s="16"/>
      <c r="M16" s="16">
        <v>1020740</v>
      </c>
      <c r="N16" s="16"/>
      <c r="O16" s="19">
        <f t="shared" si="0"/>
        <v>8099825</v>
      </c>
    </row>
    <row r="17" spans="1:15" ht="21.75" customHeight="1">
      <c r="A17" s="5">
        <v>22302000000</v>
      </c>
      <c r="B17" s="3" t="s">
        <v>7</v>
      </c>
      <c r="C17" s="16">
        <v>5003</v>
      </c>
      <c r="D17" s="16">
        <v>13105</v>
      </c>
      <c r="E17" s="16"/>
      <c r="F17" s="16">
        <v>9870</v>
      </c>
      <c r="G17" s="16"/>
      <c r="H17" s="16">
        <v>106000</v>
      </c>
      <c r="I17" s="16"/>
      <c r="J17" s="16"/>
      <c r="K17" s="16"/>
      <c r="L17" s="16"/>
      <c r="M17" s="16">
        <f>264058+1617501</f>
        <v>1881559</v>
      </c>
      <c r="N17" s="16"/>
      <c r="O17" s="19">
        <f t="shared" si="0"/>
        <v>2015537</v>
      </c>
    </row>
    <row r="18" spans="1:15" ht="21.75" customHeight="1">
      <c r="A18" s="5">
        <v>22303000000</v>
      </c>
      <c r="B18" s="3" t="s">
        <v>8</v>
      </c>
      <c r="C18" s="16">
        <v>13341</v>
      </c>
      <c r="D18" s="16">
        <v>19461</v>
      </c>
      <c r="E18" s="16"/>
      <c r="F18" s="16">
        <v>25380</v>
      </c>
      <c r="G18" s="16"/>
      <c r="H18" s="16"/>
      <c r="I18" s="16">
        <v>910000</v>
      </c>
      <c r="J18" s="16"/>
      <c r="K18" s="16"/>
      <c r="L18" s="16"/>
      <c r="M18" s="16"/>
      <c r="N18" s="16"/>
      <c r="O18" s="19">
        <f t="shared" si="0"/>
        <v>968182</v>
      </c>
    </row>
    <row r="19" spans="1:15" ht="21.75" customHeight="1">
      <c r="A19" s="5">
        <v>22304000000</v>
      </c>
      <c r="B19" s="3" t="s">
        <v>9</v>
      </c>
      <c r="C19" s="16">
        <v>9053</v>
      </c>
      <c r="D19" s="16">
        <v>41275</v>
      </c>
      <c r="E19" s="16">
        <v>84</v>
      </c>
      <c r="F19" s="16">
        <v>15510</v>
      </c>
      <c r="G19" s="16"/>
      <c r="H19" s="16">
        <v>182800</v>
      </c>
      <c r="I19" s="16"/>
      <c r="J19" s="16">
        <v>840000</v>
      </c>
      <c r="K19" s="16"/>
      <c r="L19" s="16"/>
      <c r="M19" s="16">
        <f>1458846+1251775</f>
        <v>2710621</v>
      </c>
      <c r="N19" s="16"/>
      <c r="O19" s="19">
        <f t="shared" si="0"/>
        <v>3799343</v>
      </c>
    </row>
    <row r="20" spans="1:15" ht="21.75" customHeight="1">
      <c r="A20" s="5">
        <v>22305000000</v>
      </c>
      <c r="B20" s="3" t="s">
        <v>10</v>
      </c>
      <c r="C20" s="16">
        <v>7862</v>
      </c>
      <c r="D20" s="16">
        <v>28198</v>
      </c>
      <c r="E20" s="16"/>
      <c r="F20" s="16">
        <v>14100</v>
      </c>
      <c r="G20" s="16"/>
      <c r="H20" s="16">
        <v>124600</v>
      </c>
      <c r="I20" s="16"/>
      <c r="J20" s="16">
        <v>2049169</v>
      </c>
      <c r="K20" s="16"/>
      <c r="L20" s="16"/>
      <c r="M20" s="16">
        <v>1860331</v>
      </c>
      <c r="N20" s="16">
        <v>1332500</v>
      </c>
      <c r="O20" s="19">
        <f t="shared" si="0"/>
        <v>5416760</v>
      </c>
    </row>
    <row r="21" spans="1:15" ht="21.75" customHeight="1">
      <c r="A21" s="5">
        <v>22306000000</v>
      </c>
      <c r="B21" s="3" t="s">
        <v>11</v>
      </c>
      <c r="C21" s="16">
        <v>23585</v>
      </c>
      <c r="D21" s="16">
        <v>65245</v>
      </c>
      <c r="E21" s="16"/>
      <c r="F21" s="16">
        <v>21150</v>
      </c>
      <c r="G21" s="16"/>
      <c r="H21" s="16">
        <v>294800</v>
      </c>
      <c r="I21" s="16">
        <f>1800000+1215504</f>
        <v>3015504</v>
      </c>
      <c r="J21" s="16"/>
      <c r="K21" s="16"/>
      <c r="L21" s="16"/>
      <c r="M21" s="16"/>
      <c r="N21" s="16"/>
      <c r="O21" s="19">
        <f t="shared" si="0"/>
        <v>3420284</v>
      </c>
    </row>
    <row r="22" spans="1:15" s="1" customFormat="1" ht="21.75" customHeight="1">
      <c r="A22" s="5">
        <v>22307000000</v>
      </c>
      <c r="B22" s="3" t="s">
        <v>12</v>
      </c>
      <c r="C22" s="16">
        <v>14532</v>
      </c>
      <c r="D22" s="16">
        <v>20771</v>
      </c>
      <c r="E22" s="16"/>
      <c r="F22" s="16">
        <v>25380</v>
      </c>
      <c r="G22" s="16"/>
      <c r="H22" s="16">
        <v>184300</v>
      </c>
      <c r="I22" s="16"/>
      <c r="J22" s="16"/>
      <c r="K22" s="16"/>
      <c r="L22" s="16"/>
      <c r="M22" s="16">
        <v>566200</v>
      </c>
      <c r="N22" s="16"/>
      <c r="O22" s="19">
        <f t="shared" si="0"/>
        <v>811183</v>
      </c>
    </row>
    <row r="23" spans="1:15" ht="21.75" customHeight="1">
      <c r="A23" s="5">
        <v>22308000000</v>
      </c>
      <c r="B23" s="3" t="s">
        <v>13</v>
      </c>
      <c r="C23" s="16">
        <v>24299</v>
      </c>
      <c r="D23" s="16">
        <v>37851</v>
      </c>
      <c r="E23" s="16"/>
      <c r="F23" s="16">
        <v>26790</v>
      </c>
      <c r="G23" s="16"/>
      <c r="H23" s="16">
        <v>288800</v>
      </c>
      <c r="I23" s="16">
        <v>1800000</v>
      </c>
      <c r="J23" s="16"/>
      <c r="K23" s="16"/>
      <c r="L23" s="16"/>
      <c r="M23" s="16">
        <v>1498700</v>
      </c>
      <c r="N23" s="16"/>
      <c r="O23" s="19">
        <f t="shared" si="0"/>
        <v>3676440</v>
      </c>
    </row>
    <row r="24" spans="1:15" ht="21.75" customHeight="1">
      <c r="A24" s="5">
        <v>22309000000</v>
      </c>
      <c r="B24" s="3" t="s">
        <v>14</v>
      </c>
      <c r="C24" s="16">
        <v>23108</v>
      </c>
      <c r="D24" s="16">
        <v>27705</v>
      </c>
      <c r="E24" s="16"/>
      <c r="F24" s="16">
        <v>18330</v>
      </c>
      <c r="G24" s="16"/>
      <c r="H24" s="16">
        <v>200000</v>
      </c>
      <c r="I24" s="16"/>
      <c r="J24" s="16">
        <v>500000</v>
      </c>
      <c r="K24" s="16"/>
      <c r="L24" s="16"/>
      <c r="M24" s="16">
        <f>1408065</f>
        <v>1408065</v>
      </c>
      <c r="N24" s="16"/>
      <c r="O24" s="19">
        <f t="shared" si="0"/>
        <v>2177208</v>
      </c>
    </row>
    <row r="25" spans="1:15" ht="21.75" customHeight="1">
      <c r="A25" s="5">
        <v>22310000000</v>
      </c>
      <c r="B25" s="3" t="s">
        <v>15</v>
      </c>
      <c r="C25" s="16">
        <v>6194</v>
      </c>
      <c r="D25" s="16">
        <v>25351</v>
      </c>
      <c r="E25" s="16"/>
      <c r="F25" s="16">
        <v>14100</v>
      </c>
      <c r="G25" s="16"/>
      <c r="H25" s="16">
        <v>97000</v>
      </c>
      <c r="I25" s="16">
        <v>736300</v>
      </c>
      <c r="J25" s="16"/>
      <c r="K25" s="16">
        <v>359700</v>
      </c>
      <c r="L25" s="16"/>
      <c r="M25" s="16"/>
      <c r="N25" s="16"/>
      <c r="O25" s="19">
        <f t="shared" si="0"/>
        <v>1238645</v>
      </c>
    </row>
    <row r="26" spans="1:15" ht="21.75" customHeight="1">
      <c r="A26" s="5">
        <v>22311000000</v>
      </c>
      <c r="B26" s="3" t="s">
        <v>16</v>
      </c>
      <c r="C26" s="16">
        <v>5956</v>
      </c>
      <c r="D26" s="16">
        <v>6975</v>
      </c>
      <c r="E26" s="16"/>
      <c r="F26" s="16">
        <v>9870</v>
      </c>
      <c r="G26" s="16"/>
      <c r="H26" s="16">
        <v>117900</v>
      </c>
      <c r="I26" s="16">
        <v>1435000</v>
      </c>
      <c r="J26" s="16"/>
      <c r="K26" s="16"/>
      <c r="L26" s="16"/>
      <c r="M26" s="16"/>
      <c r="N26" s="16"/>
      <c r="O26" s="19">
        <f t="shared" si="0"/>
        <v>1575701</v>
      </c>
    </row>
    <row r="27" spans="1:15" ht="21.75" customHeight="1">
      <c r="A27" s="5">
        <v>22312000000</v>
      </c>
      <c r="B27" s="3" t="s">
        <v>17</v>
      </c>
      <c r="C27" s="16">
        <v>20964</v>
      </c>
      <c r="D27" s="16">
        <v>26027</v>
      </c>
      <c r="E27" s="16">
        <v>84</v>
      </c>
      <c r="F27" s="16">
        <v>14100</v>
      </c>
      <c r="G27" s="16"/>
      <c r="H27" s="16">
        <v>179900</v>
      </c>
      <c r="I27" s="16"/>
      <c r="J27" s="16"/>
      <c r="K27" s="16"/>
      <c r="L27" s="16"/>
      <c r="M27" s="16"/>
      <c r="N27" s="16"/>
      <c r="O27" s="19">
        <f t="shared" si="0"/>
        <v>241075</v>
      </c>
    </row>
    <row r="28" spans="1:15" ht="21.75" customHeight="1">
      <c r="A28" s="5">
        <v>22313000000</v>
      </c>
      <c r="B28" s="3" t="s">
        <v>18</v>
      </c>
      <c r="C28" s="16">
        <v>7385</v>
      </c>
      <c r="D28" s="16">
        <v>10442</v>
      </c>
      <c r="E28" s="16"/>
      <c r="F28" s="16">
        <v>12690</v>
      </c>
      <c r="G28" s="16"/>
      <c r="H28" s="16">
        <v>279100</v>
      </c>
      <c r="I28" s="16"/>
      <c r="J28" s="16"/>
      <c r="K28" s="16">
        <f>664307+693004</f>
        <v>1357311</v>
      </c>
      <c r="L28" s="16"/>
      <c r="M28" s="16"/>
      <c r="N28" s="16"/>
      <c r="O28" s="19">
        <f t="shared" si="0"/>
        <v>1666928</v>
      </c>
    </row>
    <row r="29" spans="1:15" ht="21.75" customHeight="1">
      <c r="A29" s="5">
        <v>22314000000</v>
      </c>
      <c r="B29" s="3" t="s">
        <v>19</v>
      </c>
      <c r="C29" s="16">
        <v>9053</v>
      </c>
      <c r="D29" s="16">
        <v>10766</v>
      </c>
      <c r="E29" s="16"/>
      <c r="F29" s="16">
        <v>14100</v>
      </c>
      <c r="G29" s="16"/>
      <c r="H29" s="16">
        <v>320900</v>
      </c>
      <c r="I29" s="16">
        <v>2000000</v>
      </c>
      <c r="J29" s="16"/>
      <c r="K29" s="16"/>
      <c r="L29" s="16"/>
      <c r="M29" s="16">
        <v>1150644</v>
      </c>
      <c r="N29" s="16"/>
      <c r="O29" s="19">
        <f t="shared" si="0"/>
        <v>3505463</v>
      </c>
    </row>
    <row r="30" spans="1:15" ht="21.75" customHeight="1">
      <c r="A30" s="5">
        <v>22315000000</v>
      </c>
      <c r="B30" s="3" t="s">
        <v>20</v>
      </c>
      <c r="C30" s="16">
        <v>2144</v>
      </c>
      <c r="D30" s="16">
        <v>8089</v>
      </c>
      <c r="E30" s="16"/>
      <c r="F30" s="16">
        <v>8460</v>
      </c>
      <c r="G30" s="16"/>
      <c r="H30" s="16"/>
      <c r="I30" s="16"/>
      <c r="J30" s="16"/>
      <c r="K30" s="16"/>
      <c r="L30" s="16"/>
      <c r="M30" s="16"/>
      <c r="N30" s="16"/>
      <c r="O30" s="19">
        <f t="shared" si="0"/>
        <v>18693</v>
      </c>
    </row>
    <row r="31" spans="1:15" ht="21.75" customHeight="1">
      <c r="A31" s="5">
        <v>22316000000</v>
      </c>
      <c r="B31" s="3" t="s">
        <v>21</v>
      </c>
      <c r="C31" s="16">
        <v>10958</v>
      </c>
      <c r="D31" s="16">
        <v>12908</v>
      </c>
      <c r="E31" s="16"/>
      <c r="F31" s="16">
        <v>9870</v>
      </c>
      <c r="G31" s="16"/>
      <c r="H31" s="16">
        <v>117900</v>
      </c>
      <c r="I31" s="16">
        <f>285000</f>
        <v>285000</v>
      </c>
      <c r="J31" s="16">
        <f>295000+400000+892063</f>
        <v>1587063</v>
      </c>
      <c r="K31" s="16"/>
      <c r="L31" s="16"/>
      <c r="M31" s="16">
        <f>1404751+1473688</f>
        <v>2878439</v>
      </c>
      <c r="N31" s="16"/>
      <c r="O31" s="19">
        <f t="shared" si="0"/>
        <v>4902138</v>
      </c>
    </row>
    <row r="32" spans="1:15" ht="21.75" customHeight="1">
      <c r="A32" s="5">
        <v>22317000000</v>
      </c>
      <c r="B32" s="3" t="s">
        <v>22</v>
      </c>
      <c r="C32" s="16">
        <v>16200</v>
      </c>
      <c r="D32" s="16">
        <v>13415</v>
      </c>
      <c r="E32" s="16"/>
      <c r="F32" s="16">
        <v>28200</v>
      </c>
      <c r="G32" s="16"/>
      <c r="H32" s="16">
        <v>173100</v>
      </c>
      <c r="I32" s="16"/>
      <c r="J32" s="16"/>
      <c r="K32" s="16"/>
      <c r="L32" s="16"/>
      <c r="M32" s="16">
        <f>982979+1221191</f>
        <v>2204170</v>
      </c>
      <c r="N32" s="16"/>
      <c r="O32" s="19">
        <f t="shared" si="0"/>
        <v>2435085</v>
      </c>
    </row>
    <row r="33" spans="1:15" ht="21.75" customHeight="1">
      <c r="A33" s="5">
        <v>22318000000</v>
      </c>
      <c r="B33" s="3" t="s">
        <v>23</v>
      </c>
      <c r="C33" s="16">
        <v>34543</v>
      </c>
      <c r="D33" s="16">
        <v>22787</v>
      </c>
      <c r="E33" s="16"/>
      <c r="F33" s="16">
        <v>16920</v>
      </c>
      <c r="G33" s="16"/>
      <c r="H33" s="16">
        <v>167200</v>
      </c>
      <c r="I33" s="16">
        <v>1800000</v>
      </c>
      <c r="J33" s="16"/>
      <c r="K33" s="16"/>
      <c r="L33" s="16"/>
      <c r="M33" s="16">
        <f>2396261+2539008</f>
        <v>4935269</v>
      </c>
      <c r="N33" s="16"/>
      <c r="O33" s="19">
        <f t="shared" si="0"/>
        <v>6976719</v>
      </c>
    </row>
    <row r="34" spans="1:15" ht="21.75" customHeight="1">
      <c r="A34" s="5">
        <v>22319000000</v>
      </c>
      <c r="B34" s="3" t="s">
        <v>24</v>
      </c>
      <c r="C34" s="16">
        <v>6670</v>
      </c>
      <c r="D34" s="16">
        <v>11372</v>
      </c>
      <c r="E34" s="16"/>
      <c r="F34" s="16">
        <v>16920</v>
      </c>
      <c r="G34" s="16"/>
      <c r="H34" s="16">
        <v>329900</v>
      </c>
      <c r="I34" s="16"/>
      <c r="J34" s="16"/>
      <c r="K34" s="16"/>
      <c r="L34" s="16">
        <v>2000000</v>
      </c>
      <c r="M34" s="16"/>
      <c r="N34" s="16"/>
      <c r="O34" s="19">
        <f t="shared" si="0"/>
        <v>2364862</v>
      </c>
    </row>
    <row r="35" spans="1:15" ht="21.75" customHeight="1">
      <c r="A35" s="5">
        <v>22320000000</v>
      </c>
      <c r="B35" s="3" t="s">
        <v>25</v>
      </c>
      <c r="C35" s="16">
        <v>11673</v>
      </c>
      <c r="D35" s="16">
        <v>16797</v>
      </c>
      <c r="E35" s="16"/>
      <c r="F35" s="16">
        <v>19740</v>
      </c>
      <c r="G35" s="16"/>
      <c r="H35" s="16">
        <v>140300</v>
      </c>
      <c r="I35" s="16"/>
      <c r="J35" s="16"/>
      <c r="K35" s="16">
        <v>249569</v>
      </c>
      <c r="L35" s="16"/>
      <c r="M35" s="16">
        <f>1416108+1447244</f>
        <v>2863352</v>
      </c>
      <c r="N35" s="16"/>
      <c r="O35" s="19">
        <f t="shared" si="0"/>
        <v>3301431</v>
      </c>
    </row>
    <row r="36" spans="1:15" ht="21.75" customHeight="1" hidden="1">
      <c r="A36" s="13" t="s">
        <v>44</v>
      </c>
      <c r="B36" s="14" t="s">
        <v>45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9">
        <f t="shared" si="0"/>
        <v>0</v>
      </c>
    </row>
    <row r="37" spans="1:15" ht="21.75" customHeight="1">
      <c r="A37" s="13" t="s">
        <v>46</v>
      </c>
      <c r="B37" s="14" t="s">
        <v>47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>
        <f>500000</f>
        <v>500000</v>
      </c>
      <c r="N37" s="16"/>
      <c r="O37" s="19">
        <f t="shared" si="0"/>
        <v>500000</v>
      </c>
    </row>
    <row r="38" spans="1:15" ht="21.75" customHeight="1" hidden="1">
      <c r="A38" s="13" t="s">
        <v>48</v>
      </c>
      <c r="B38" s="14" t="s">
        <v>49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9">
        <f t="shared" si="0"/>
        <v>0</v>
      </c>
    </row>
    <row r="39" spans="1:15" ht="21.75" customHeight="1">
      <c r="A39" s="13" t="s">
        <v>50</v>
      </c>
      <c r="B39" s="14" t="s">
        <v>51</v>
      </c>
      <c r="C39" s="16"/>
      <c r="D39" s="16"/>
      <c r="E39" s="16"/>
      <c r="F39" s="16"/>
      <c r="G39" s="16"/>
      <c r="H39" s="16"/>
      <c r="I39" s="16"/>
      <c r="J39" s="16">
        <v>1181604</v>
      </c>
      <c r="K39" s="16">
        <f>1260000+1298938</f>
        <v>2558938</v>
      </c>
      <c r="L39" s="16"/>
      <c r="M39" s="16"/>
      <c r="N39" s="16"/>
      <c r="O39" s="19">
        <f t="shared" si="0"/>
        <v>3740542</v>
      </c>
    </row>
    <row r="40" spans="1:15" ht="21.75" customHeight="1" hidden="1">
      <c r="A40" s="13" t="s">
        <v>52</v>
      </c>
      <c r="B40" s="14" t="s">
        <v>53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9">
        <f t="shared" si="0"/>
        <v>0</v>
      </c>
    </row>
    <row r="41" spans="1:15" ht="21.75" customHeight="1" hidden="1">
      <c r="A41" s="13" t="s">
        <v>54</v>
      </c>
      <c r="B41" s="14" t="s">
        <v>55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9">
        <f t="shared" si="0"/>
        <v>0</v>
      </c>
    </row>
    <row r="42" spans="1:15" ht="21.75" customHeight="1">
      <c r="A42" s="13" t="s">
        <v>56</v>
      </c>
      <c r="B42" s="14" t="s">
        <v>57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>
        <v>2099000</v>
      </c>
      <c r="O42" s="19">
        <f aca="true" t="shared" si="1" ref="O42:O73">SUM(C42:N42)</f>
        <v>2099000</v>
      </c>
    </row>
    <row r="43" spans="1:15" ht="21.75" customHeight="1" hidden="1">
      <c r="A43" s="13" t="s">
        <v>58</v>
      </c>
      <c r="B43" s="14" t="s">
        <v>59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9">
        <f t="shared" si="1"/>
        <v>0</v>
      </c>
    </row>
    <row r="44" spans="1:15" ht="21.75" customHeight="1" hidden="1">
      <c r="A44" s="13" t="s">
        <v>60</v>
      </c>
      <c r="B44" s="14" t="s">
        <v>61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9">
        <f t="shared" si="1"/>
        <v>0</v>
      </c>
    </row>
    <row r="45" spans="1:15" ht="21.75" customHeight="1" hidden="1">
      <c r="A45" s="13" t="s">
        <v>62</v>
      </c>
      <c r="B45" s="14" t="s">
        <v>63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9">
        <f t="shared" si="1"/>
        <v>0</v>
      </c>
    </row>
    <row r="46" spans="1:15" ht="21.75" customHeight="1" hidden="1">
      <c r="A46" s="13" t="s">
        <v>64</v>
      </c>
      <c r="B46" s="14" t="s">
        <v>65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9">
        <f t="shared" si="1"/>
        <v>0</v>
      </c>
    </row>
    <row r="47" spans="1:15" ht="21.75" customHeight="1" hidden="1">
      <c r="A47" s="13" t="s">
        <v>66</v>
      </c>
      <c r="B47" s="14" t="s">
        <v>67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9">
        <f t="shared" si="1"/>
        <v>0</v>
      </c>
    </row>
    <row r="48" spans="1:15" ht="21.75" customHeight="1" hidden="1">
      <c r="A48" s="13" t="s">
        <v>68</v>
      </c>
      <c r="B48" s="14" t="s">
        <v>69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9">
        <f t="shared" si="1"/>
        <v>0</v>
      </c>
    </row>
    <row r="49" spans="1:15" ht="21.75" customHeight="1" hidden="1">
      <c r="A49" s="13" t="s">
        <v>70</v>
      </c>
      <c r="B49" s="14" t="s">
        <v>71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9">
        <f t="shared" si="1"/>
        <v>0</v>
      </c>
    </row>
    <row r="50" spans="1:15" ht="21.75" customHeight="1">
      <c r="A50" s="13" t="s">
        <v>72</v>
      </c>
      <c r="B50" s="14" t="s">
        <v>73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>
        <f>630035+3315251</f>
        <v>3945286</v>
      </c>
      <c r="N50" s="16"/>
      <c r="O50" s="19">
        <f t="shared" si="1"/>
        <v>3945286</v>
      </c>
    </row>
    <row r="51" spans="1:15" ht="21.75" customHeight="1">
      <c r="A51" s="13" t="s">
        <v>74</v>
      </c>
      <c r="B51" s="14" t="s">
        <v>75</v>
      </c>
      <c r="C51" s="16"/>
      <c r="D51" s="16"/>
      <c r="E51" s="16"/>
      <c r="F51" s="16"/>
      <c r="G51" s="16"/>
      <c r="H51" s="16"/>
      <c r="I51" s="16"/>
      <c r="J51" s="16">
        <v>759222</v>
      </c>
      <c r="K51" s="16"/>
      <c r="L51" s="16"/>
      <c r="M51" s="16"/>
      <c r="N51" s="16"/>
      <c r="O51" s="19">
        <f t="shared" si="1"/>
        <v>759222</v>
      </c>
    </row>
    <row r="52" spans="1:15" ht="21.75" customHeight="1" hidden="1">
      <c r="A52" s="13" t="s">
        <v>76</v>
      </c>
      <c r="B52" s="14" t="s">
        <v>77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9">
        <f t="shared" si="1"/>
        <v>0</v>
      </c>
    </row>
    <row r="53" spans="1:15" ht="21.75" customHeight="1">
      <c r="A53" s="13" t="s">
        <v>78</v>
      </c>
      <c r="B53" s="14" t="s">
        <v>79</v>
      </c>
      <c r="C53" s="16"/>
      <c r="D53" s="16"/>
      <c r="E53" s="16"/>
      <c r="F53" s="16"/>
      <c r="G53" s="16"/>
      <c r="H53" s="16"/>
      <c r="I53" s="16"/>
      <c r="J53" s="16"/>
      <c r="K53" s="16">
        <v>150000</v>
      </c>
      <c r="L53" s="16"/>
      <c r="M53" s="16"/>
      <c r="N53" s="16"/>
      <c r="O53" s="19">
        <f t="shared" si="1"/>
        <v>150000</v>
      </c>
    </row>
    <row r="54" spans="1:15" ht="21.75" customHeight="1" hidden="1">
      <c r="A54" s="13" t="s">
        <v>80</v>
      </c>
      <c r="B54" s="14" t="s">
        <v>81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9">
        <f t="shared" si="1"/>
        <v>0</v>
      </c>
    </row>
    <row r="55" spans="1:15" ht="21.75" customHeight="1">
      <c r="A55" s="13" t="s">
        <v>82</v>
      </c>
      <c r="B55" s="14" t="s">
        <v>83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>
        <f>1410409</f>
        <v>1410409</v>
      </c>
      <c r="N55" s="16"/>
      <c r="O55" s="19">
        <f t="shared" si="1"/>
        <v>1410409</v>
      </c>
    </row>
    <row r="56" spans="1:15" ht="21.75" customHeight="1">
      <c r="A56" s="13" t="s">
        <v>84</v>
      </c>
      <c r="B56" s="14" t="s">
        <v>85</v>
      </c>
      <c r="C56" s="16"/>
      <c r="D56" s="16"/>
      <c r="E56" s="16"/>
      <c r="F56" s="16"/>
      <c r="G56" s="16"/>
      <c r="H56" s="16">
        <v>91000</v>
      </c>
      <c r="I56" s="16"/>
      <c r="J56" s="16"/>
      <c r="K56" s="16"/>
      <c r="L56" s="16"/>
      <c r="M56" s="16">
        <f>1234900</f>
        <v>1234900</v>
      </c>
      <c r="N56" s="16"/>
      <c r="O56" s="19">
        <f t="shared" si="1"/>
        <v>1325900</v>
      </c>
    </row>
    <row r="57" spans="1:15" ht="21.75" customHeight="1" hidden="1">
      <c r="A57" s="13" t="s">
        <v>86</v>
      </c>
      <c r="B57" s="14" t="s">
        <v>87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9">
        <f t="shared" si="1"/>
        <v>0</v>
      </c>
    </row>
    <row r="58" spans="1:15" ht="21.75" customHeight="1" hidden="1">
      <c r="A58" s="13" t="s">
        <v>88</v>
      </c>
      <c r="B58" s="15" t="s">
        <v>89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9">
        <f t="shared" si="1"/>
        <v>0</v>
      </c>
    </row>
    <row r="59" spans="1:15" ht="21.75" customHeight="1" hidden="1">
      <c r="A59" s="13">
        <v>22524000000</v>
      </c>
      <c r="B59" s="15" t="s">
        <v>90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9">
        <f t="shared" si="1"/>
        <v>0</v>
      </c>
    </row>
    <row r="60" spans="1:15" ht="21.75" customHeight="1">
      <c r="A60" s="13" t="s">
        <v>91</v>
      </c>
      <c r="B60" s="15" t="s">
        <v>92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>
        <f>2758413+2865847</f>
        <v>5624260</v>
      </c>
      <c r="N60" s="16"/>
      <c r="O60" s="19">
        <f t="shared" si="1"/>
        <v>5624260</v>
      </c>
    </row>
    <row r="61" spans="1:15" ht="21.75" customHeight="1" hidden="1">
      <c r="A61" s="13" t="s">
        <v>93</v>
      </c>
      <c r="B61" s="15" t="s">
        <v>94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9">
        <f t="shared" si="1"/>
        <v>0</v>
      </c>
    </row>
    <row r="62" spans="1:15" ht="21.75" customHeight="1">
      <c r="A62" s="13" t="s">
        <v>95</v>
      </c>
      <c r="B62" s="15" t="s">
        <v>96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>
        <f>1412573+4174813</f>
        <v>5587386</v>
      </c>
      <c r="N62" s="16"/>
      <c r="O62" s="19">
        <f t="shared" si="1"/>
        <v>5587386</v>
      </c>
    </row>
    <row r="63" spans="1:15" ht="35.25" customHeight="1" hidden="1">
      <c r="A63" s="13" t="s">
        <v>97</v>
      </c>
      <c r="B63" s="15" t="s">
        <v>98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9">
        <f t="shared" si="1"/>
        <v>0</v>
      </c>
    </row>
    <row r="64" spans="1:15" ht="21.75" customHeight="1">
      <c r="A64" s="13" t="s">
        <v>99</v>
      </c>
      <c r="B64" s="15" t="s">
        <v>100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>
        <f>1210237+1391804</f>
        <v>2602041</v>
      </c>
      <c r="N64" s="16"/>
      <c r="O64" s="19">
        <f t="shared" si="1"/>
        <v>2602041</v>
      </c>
    </row>
    <row r="65" spans="1:15" ht="21.75" customHeight="1" hidden="1">
      <c r="A65" s="13" t="s">
        <v>101</v>
      </c>
      <c r="B65" s="15" t="s">
        <v>102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9">
        <f t="shared" si="1"/>
        <v>0</v>
      </c>
    </row>
    <row r="66" spans="1:15" ht="21.75" customHeight="1" hidden="1">
      <c r="A66" s="13" t="s">
        <v>103</v>
      </c>
      <c r="B66" s="15" t="s">
        <v>104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9">
        <f t="shared" si="1"/>
        <v>0</v>
      </c>
    </row>
    <row r="67" spans="1:15" ht="21.75" customHeight="1">
      <c r="A67" s="13" t="s">
        <v>105</v>
      </c>
      <c r="B67" s="15" t="s">
        <v>106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>
        <f>1399736</f>
        <v>1399736</v>
      </c>
      <c r="N67" s="16"/>
      <c r="O67" s="19">
        <f t="shared" si="1"/>
        <v>1399736</v>
      </c>
    </row>
    <row r="68" spans="1:15" ht="30.75" customHeight="1" hidden="1">
      <c r="A68" s="13" t="s">
        <v>107</v>
      </c>
      <c r="B68" s="15" t="s">
        <v>108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9">
        <f t="shared" si="1"/>
        <v>0</v>
      </c>
    </row>
    <row r="69" spans="1:15" ht="21.75" customHeight="1">
      <c r="A69" s="13" t="s">
        <v>109</v>
      </c>
      <c r="B69" s="15" t="s">
        <v>110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>
        <f>1470000</f>
        <v>1470000</v>
      </c>
      <c r="N69" s="16"/>
      <c r="O69" s="19">
        <f t="shared" si="1"/>
        <v>1470000</v>
      </c>
    </row>
    <row r="70" spans="1:15" ht="21.75" customHeight="1">
      <c r="A70" s="13" t="s">
        <v>111</v>
      </c>
      <c r="B70" s="15" t="s">
        <v>112</v>
      </c>
      <c r="C70" s="16"/>
      <c r="D70" s="16"/>
      <c r="E70" s="16"/>
      <c r="F70" s="16"/>
      <c r="G70" s="16"/>
      <c r="H70" s="16"/>
      <c r="I70" s="16"/>
      <c r="J70" s="16">
        <v>600000</v>
      </c>
      <c r="K70" s="16"/>
      <c r="L70" s="16"/>
      <c r="M70" s="16"/>
      <c r="N70" s="16"/>
      <c r="O70" s="19">
        <f t="shared" si="1"/>
        <v>600000</v>
      </c>
    </row>
    <row r="71" spans="1:15" ht="21.75" customHeight="1">
      <c r="A71" s="13" t="s">
        <v>113</v>
      </c>
      <c r="B71" s="15" t="s">
        <v>114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>
        <v>1000000</v>
      </c>
      <c r="N71" s="16"/>
      <c r="O71" s="19">
        <f t="shared" si="1"/>
        <v>1000000</v>
      </c>
    </row>
    <row r="72" spans="1:15" ht="30.75" customHeight="1" hidden="1">
      <c r="A72" s="13" t="s">
        <v>115</v>
      </c>
      <c r="B72" s="15" t="s">
        <v>116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9">
        <f t="shared" si="1"/>
        <v>0</v>
      </c>
    </row>
    <row r="73" spans="1:15" ht="21.75" customHeight="1">
      <c r="A73" s="13" t="s">
        <v>117</v>
      </c>
      <c r="B73" s="15" t="s">
        <v>118</v>
      </c>
      <c r="C73" s="16"/>
      <c r="D73" s="16"/>
      <c r="E73" s="16"/>
      <c r="F73" s="16"/>
      <c r="G73" s="16"/>
      <c r="H73" s="16"/>
      <c r="I73" s="16"/>
      <c r="J73" s="16"/>
      <c r="K73" s="16">
        <f>1398510</f>
        <v>1398510</v>
      </c>
      <c r="L73" s="16"/>
      <c r="M73" s="16"/>
      <c r="N73" s="16"/>
      <c r="O73" s="19">
        <f t="shared" si="1"/>
        <v>1398510</v>
      </c>
    </row>
    <row r="74" spans="1:15" ht="21.75" customHeight="1" hidden="1">
      <c r="A74" s="13" t="s">
        <v>119</v>
      </c>
      <c r="B74" s="15" t="s">
        <v>120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9">
        <f>SUM(C74:N74)</f>
        <v>0</v>
      </c>
    </row>
    <row r="75" spans="1:17" s="34" customFormat="1" ht="26.25" customHeight="1">
      <c r="A75" s="4"/>
      <c r="B75" s="4" t="s">
        <v>33</v>
      </c>
      <c r="C75" s="32">
        <f>SUM(C10:C74)</f>
        <v>644646</v>
      </c>
      <c r="D75" s="32">
        <f aca="true" t="shared" si="2" ref="D75:N75">SUM(D10:D74)</f>
        <v>684421</v>
      </c>
      <c r="E75" s="32">
        <f t="shared" si="2"/>
        <v>672</v>
      </c>
      <c r="F75" s="32">
        <f t="shared" si="2"/>
        <v>664110</v>
      </c>
      <c r="G75" s="32">
        <f t="shared" si="2"/>
        <v>4500000</v>
      </c>
      <c r="H75" s="32">
        <f t="shared" si="2"/>
        <v>5000000</v>
      </c>
      <c r="I75" s="32">
        <f t="shared" si="2"/>
        <v>17481804</v>
      </c>
      <c r="J75" s="32">
        <f t="shared" si="2"/>
        <v>13739326</v>
      </c>
      <c r="K75" s="32">
        <f t="shared" si="2"/>
        <v>12112799</v>
      </c>
      <c r="L75" s="32">
        <f t="shared" si="2"/>
        <v>2000000</v>
      </c>
      <c r="M75" s="32">
        <f t="shared" si="2"/>
        <v>49752108</v>
      </c>
      <c r="N75" s="32">
        <f t="shared" si="2"/>
        <v>3431500</v>
      </c>
      <c r="O75" s="32">
        <f>SUM(O10:O74)</f>
        <v>110011386</v>
      </c>
      <c r="P75" s="33"/>
      <c r="Q75" s="33"/>
    </row>
    <row r="76" spans="1:15" ht="38.25" customHeight="1">
      <c r="A76" s="2"/>
      <c r="B76" s="2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35"/>
    </row>
    <row r="77" spans="1:15" ht="30" customHeight="1">
      <c r="A77" s="6"/>
      <c r="B77" s="2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2:15" ht="16.5" customHeight="1">
      <c r="B78" s="2"/>
      <c r="C78" s="2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7"/>
    </row>
    <row r="79" spans="2:15" ht="16.5" customHeight="1">
      <c r="B79" s="2"/>
      <c r="C79" s="2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8"/>
    </row>
    <row r="80" spans="2:15" ht="16.5" customHeight="1">
      <c r="B80" s="2"/>
      <c r="C80" s="2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8"/>
    </row>
    <row r="81" spans="2:15" ht="16.5" customHeight="1">
      <c r="B81" s="2"/>
      <c r="C81" s="2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8"/>
    </row>
    <row r="82" spans="2:15" ht="16.5" customHeight="1">
      <c r="B82" s="2"/>
      <c r="C82" s="2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47"/>
      <c r="O82" s="47"/>
    </row>
    <row r="83" spans="2:15" ht="16.5" customHeight="1">
      <c r="B83" s="2"/>
      <c r="C83" s="2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48"/>
      <c r="O83" s="49"/>
    </row>
    <row r="84" spans="2:15" ht="16.5" customHeight="1">
      <c r="B84" s="2"/>
      <c r="C84" s="2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9"/>
    </row>
    <row r="85" spans="2:15" ht="16.5" customHeight="1">
      <c r="B85" s="2"/>
      <c r="C85" s="2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  <c r="O85" s="30"/>
    </row>
    <row r="86" spans="2:15" ht="16.5" customHeight="1">
      <c r="B86" s="2"/>
      <c r="C86" s="2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/>
      <c r="O86" s="30"/>
    </row>
    <row r="87" spans="2:15" ht="16.5" customHeight="1">
      <c r="B87" s="2"/>
      <c r="C87" s="2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9"/>
    </row>
    <row r="88" spans="2:15" ht="16.5" customHeight="1">
      <c r="B88" s="2"/>
      <c r="C88" s="2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9"/>
    </row>
    <row r="89" spans="2:15" ht="16.5" customHeight="1">
      <c r="B89" s="2"/>
      <c r="C89" s="2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9"/>
    </row>
    <row r="90" spans="2:8" ht="16.5" customHeight="1">
      <c r="B90" s="2"/>
      <c r="D90" s="22"/>
      <c r="E90" s="22"/>
      <c r="F90" s="22"/>
      <c r="H90" s="22"/>
    </row>
    <row r="91" spans="2:8" ht="16.5" customHeight="1">
      <c r="B91" s="2"/>
      <c r="D91" s="22"/>
      <c r="E91" s="22"/>
      <c r="F91" s="22"/>
      <c r="H91" s="22"/>
    </row>
    <row r="92" spans="2:8" ht="16.5" customHeight="1">
      <c r="B92" s="2"/>
      <c r="D92" s="22"/>
      <c r="E92" s="22"/>
      <c r="F92" s="22"/>
      <c r="H92" s="22"/>
    </row>
    <row r="93" spans="2:8" ht="16.5" customHeight="1">
      <c r="B93" s="2"/>
      <c r="D93" s="22"/>
      <c r="E93" s="22"/>
      <c r="F93" s="22"/>
      <c r="H93" s="22"/>
    </row>
    <row r="94" spans="2:8" ht="16.5" customHeight="1">
      <c r="B94" s="2"/>
      <c r="D94" s="22"/>
      <c r="E94" s="22"/>
      <c r="F94" s="22"/>
      <c r="H94" s="22"/>
    </row>
    <row r="95" spans="2:8" ht="16.5" customHeight="1">
      <c r="B95" s="2"/>
      <c r="D95" s="22"/>
      <c r="E95" s="22"/>
      <c r="F95" s="22"/>
      <c r="H95" s="22"/>
    </row>
    <row r="96" spans="2:8" ht="16.5" customHeight="1">
      <c r="B96" s="2"/>
      <c r="D96" s="22"/>
      <c r="E96" s="22"/>
      <c r="F96" s="22"/>
      <c r="H96" s="22"/>
    </row>
    <row r="97" spans="2:8" ht="16.5" customHeight="1">
      <c r="B97" s="2"/>
      <c r="D97" s="22"/>
      <c r="E97" s="22"/>
      <c r="F97" s="22"/>
      <c r="H97" s="22"/>
    </row>
    <row r="98" spans="2:8" ht="16.5" customHeight="1">
      <c r="B98" s="2"/>
      <c r="D98" s="22"/>
      <c r="E98" s="22"/>
      <c r="F98" s="22"/>
      <c r="H98" s="22"/>
    </row>
    <row r="99" spans="2:8" ht="16.5" customHeight="1">
      <c r="B99" s="2"/>
      <c r="D99" s="22"/>
      <c r="E99" s="22"/>
      <c r="F99" s="22"/>
      <c r="H99" s="22"/>
    </row>
    <row r="100" spans="2:8" ht="16.5" customHeight="1">
      <c r="B100" s="2"/>
      <c r="D100" s="22"/>
      <c r="E100" s="22"/>
      <c r="F100" s="22"/>
      <c r="H100" s="22"/>
    </row>
    <row r="101" spans="2:8" ht="16.5" customHeight="1">
      <c r="B101" s="2"/>
      <c r="D101" s="22"/>
      <c r="E101" s="22"/>
      <c r="F101" s="22"/>
      <c r="H101" s="22"/>
    </row>
    <row r="102" spans="2:8" ht="16.5" customHeight="1">
      <c r="B102" s="2"/>
      <c r="D102" s="22"/>
      <c r="E102" s="22"/>
      <c r="F102" s="22"/>
      <c r="H102" s="22"/>
    </row>
    <row r="103" spans="2:8" ht="16.5" customHeight="1">
      <c r="B103" s="2"/>
      <c r="D103" s="22"/>
      <c r="E103" s="22"/>
      <c r="F103" s="22"/>
      <c r="H103" s="22"/>
    </row>
    <row r="104" spans="2:8" ht="16.5" customHeight="1">
      <c r="B104" s="2"/>
      <c r="D104" s="22"/>
      <c r="E104" s="22"/>
      <c r="F104" s="22"/>
      <c r="H104" s="22"/>
    </row>
    <row r="105" spans="2:8" ht="16.5" customHeight="1">
      <c r="B105" s="2"/>
      <c r="D105" s="22"/>
      <c r="E105" s="22"/>
      <c r="F105" s="22"/>
      <c r="H105" s="22"/>
    </row>
    <row r="106" spans="2:8" ht="16.5" customHeight="1">
      <c r="B106" s="2"/>
      <c r="D106" s="22"/>
      <c r="E106" s="22"/>
      <c r="F106" s="22"/>
      <c r="H106" s="22"/>
    </row>
    <row r="107" spans="2:8" ht="16.5" customHeight="1">
      <c r="B107" s="2"/>
      <c r="D107" s="22"/>
      <c r="E107" s="22"/>
      <c r="F107" s="22"/>
      <c r="H107" s="22"/>
    </row>
    <row r="108" spans="2:8" ht="16.5" customHeight="1">
      <c r="B108" s="2"/>
      <c r="D108" s="22"/>
      <c r="E108" s="22"/>
      <c r="F108" s="22"/>
      <c r="H108" s="22"/>
    </row>
    <row r="109" spans="2:8" ht="16.5" customHeight="1">
      <c r="B109" s="2"/>
      <c r="D109" s="22"/>
      <c r="E109" s="22"/>
      <c r="F109" s="22"/>
      <c r="H109" s="22"/>
    </row>
    <row r="110" spans="2:8" ht="16.5" customHeight="1">
      <c r="B110" s="2"/>
      <c r="D110" s="22"/>
      <c r="E110" s="22"/>
      <c r="F110" s="22"/>
      <c r="H110" s="22"/>
    </row>
    <row r="111" spans="2:8" ht="16.5" customHeight="1">
      <c r="B111" s="2"/>
      <c r="D111" s="22"/>
      <c r="E111" s="22"/>
      <c r="F111" s="22"/>
      <c r="H111" s="22"/>
    </row>
    <row r="112" spans="2:8" ht="16.5" customHeight="1">
      <c r="B112" s="2"/>
      <c r="D112" s="22"/>
      <c r="E112" s="22"/>
      <c r="F112" s="22"/>
      <c r="H112" s="22"/>
    </row>
    <row r="113" spans="2:8" ht="16.5" customHeight="1">
      <c r="B113" s="2"/>
      <c r="D113" s="22"/>
      <c r="E113" s="22"/>
      <c r="F113" s="22"/>
      <c r="H113" s="22"/>
    </row>
    <row r="114" ht="16.5" customHeight="1">
      <c r="B114" s="2"/>
    </row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</sheetData>
  <sheetProtection/>
  <mergeCells count="10">
    <mergeCell ref="A6:A8"/>
    <mergeCell ref="B6:B8"/>
    <mergeCell ref="C4:G4"/>
    <mergeCell ref="G2:J2"/>
    <mergeCell ref="G3:J3"/>
    <mergeCell ref="O6:O8"/>
    <mergeCell ref="I7:N7"/>
    <mergeCell ref="C6:G6"/>
    <mergeCell ref="I6:N6"/>
    <mergeCell ref="C7:H7"/>
  </mergeCells>
  <printOptions horizontalCentered="1"/>
  <pageMargins left="0.1968503937007874" right="0.1968503937007874" top="0.5905511811023623" bottom="0.1968503937007874" header="0.4330708661417323" footer="0.1968503937007874"/>
  <pageSetup fitToWidth="2" fitToHeight="1" horizontalDpi="600" verticalDpi="600" orientation="landscape" paperSize="9" scale="43" r:id="rId1"/>
  <colBreaks count="1" manualBreakCount="1">
    <brk id="8" min="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gfu0204</dc:creator>
  <cp:keywords/>
  <dc:description/>
  <cp:lastModifiedBy>22gfu2103</cp:lastModifiedBy>
  <cp:lastPrinted>2018-08-27T14:25:45Z</cp:lastPrinted>
  <dcterms:created xsi:type="dcterms:W3CDTF">2008-01-04T13:49:58Z</dcterms:created>
  <dcterms:modified xsi:type="dcterms:W3CDTF">2018-08-28T09:30:31Z</dcterms:modified>
  <cp:category/>
  <cp:version/>
  <cp:contentType/>
  <cp:contentStatus/>
</cp:coreProperties>
</file>